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ib-scotte\Desktop\"/>
    </mc:Choice>
  </mc:AlternateContent>
  <xr:revisionPtr revIDLastSave="0" documentId="8_{A6D9C48D-D8E1-4192-A3BA-789DEB9DA101}" xr6:coauthVersionLast="47" xr6:coauthVersionMax="47" xr10:uidLastSave="{00000000-0000-0000-0000-000000000000}"/>
  <bookViews>
    <workbookView xWindow="-110" yWindow="-110" windowWidth="19420" windowHeight="10300" activeTab="1" xr2:uid="{00000000-000D-0000-FFFF-FFFF00000000}"/>
  </bookViews>
  <sheets>
    <sheet name="Declaration" sheetId="1" r:id="rId1"/>
    <sheet name="Delivery Plan" sheetId="2" r:id="rId2"/>
  </sheets>
  <definedNames>
    <definedName name="_Hlk141447425" localSheetId="1">'Delivery Plan'!$A$81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2" l="1"/>
  <c r="E80" i="2"/>
  <c r="E69" i="2"/>
  <c r="E66" i="2"/>
  <c r="E64" i="2"/>
  <c r="E61" i="2"/>
  <c r="E57" i="2"/>
  <c r="E78" i="2" l="1"/>
  <c r="E77" i="2"/>
  <c r="E76" i="2"/>
  <c r="E75" i="2"/>
  <c r="E74" i="2"/>
  <c r="E73" i="2"/>
  <c r="E72" i="2"/>
  <c r="E71" i="2"/>
  <c r="E30" i="2" l="1"/>
  <c r="E48" i="2" l="1"/>
  <c r="E46" i="2"/>
  <c r="E26" i="2" l="1"/>
  <c r="E81" i="2"/>
  <c r="E35" i="2"/>
  <c r="E68" i="2"/>
  <c r="E67" i="2"/>
  <c r="E65" i="2"/>
  <c r="E56" i="2"/>
  <c r="E55" i="2"/>
  <c r="E37" i="2"/>
  <c r="E86" i="2"/>
  <c r="E85" i="2"/>
  <c r="E70" i="2"/>
  <c r="E59" i="2"/>
  <c r="E58" i="2"/>
  <c r="E32" i="2"/>
  <c r="E29" i="2"/>
  <c r="E28" i="2"/>
  <c r="E27" i="2"/>
  <c r="E25" i="2"/>
  <c r="E24" i="2"/>
  <c r="E89" i="2"/>
  <c r="E88" i="2"/>
  <c r="E83" i="2"/>
  <c r="E84" i="2"/>
  <c r="E82" i="2"/>
  <c r="E60" i="2"/>
  <c r="E63" i="2"/>
  <c r="E50" i="2"/>
  <c r="E20" i="2" l="1"/>
  <c r="E19" i="2"/>
  <c r="E34" i="2"/>
  <c r="E43" i="2" l="1"/>
  <c r="E40" i="2"/>
  <c r="E36" i="2"/>
  <c r="E33" i="2"/>
  <c r="E45" i="2"/>
  <c r="E47" i="2"/>
  <c r="E53" i="2"/>
  <c r="E41" i="2"/>
  <c r="E23" i="2"/>
  <c r="E42" i="2" l="1"/>
  <c r="E18" i="2"/>
  <c r="E17" i="2"/>
  <c r="C10" i="2" l="1"/>
  <c r="D10" i="2" s="1"/>
  <c r="E87" i="2" l="1"/>
  <c r="E62" i="2"/>
  <c r="E52" i="2"/>
  <c r="E31" i="2"/>
  <c r="E44" i="2" l="1"/>
  <c r="E39" i="2"/>
  <c r="E22" i="2"/>
  <c r="E21" i="2"/>
  <c r="E49" i="2" l="1"/>
  <c r="E90" i="2" s="1"/>
  <c r="E91" i="2" l="1"/>
</calcChain>
</file>

<file path=xl/sharedStrings.xml><?xml version="1.0" encoding="utf-8"?>
<sst xmlns="http://schemas.openxmlformats.org/spreadsheetml/2006/main" count="242" uniqueCount="135">
  <si>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</si>
  <si>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</si>
  <si>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</si>
  <si>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</si>
  <si>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</si>
  <si>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</si>
  <si>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</si>
  <si>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</si>
  <si>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</si>
  <si>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</si>
  <si>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</si>
  <si>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</si>
  <si>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</si>
  <si>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</si>
  <si>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</si>
  <si>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</si>
  <si>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</si>
  <si>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</si>
  <si>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</si>
  <si>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</si>
  <si>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</si>
  <si>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</si>
  <si>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</si>
  <si>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</si>
  <si>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</si>
  <si>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</si>
  <si>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</si>
  <si>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</si>
  <si>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</si>
  <si>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</si>
  <si>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t>Resource sharing with another business</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</si>
  <si>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</si>
  <si>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</si>
  <si>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</si>
  <si>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26 weeks FTE = 75 points</t>
  </si>
  <si>
    <t>26 weeks FTE = 90 points</t>
  </si>
  <si>
    <t>DRAFTING  NOTE: Contracting authorities must edit this tab to select the initiatives that have been included within the Social Value Schedule and remove all others</t>
  </si>
  <si>
    <t>8 hours support or training  = 10 points</t>
  </si>
  <si>
    <t>8 hours support or training  = 15 points</t>
  </si>
  <si>
    <t>Completion of MSAT and submission of improvement plan = 50 points</t>
  </si>
  <si>
    <t>Completion of online assessment and submission of improvement plan in relation to work carried out on this contract</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</si>
  <si>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</si>
  <si>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</si>
  <si>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</si>
  <si>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</si>
  <si>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</si>
  <si>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MSAT and improvement plan</t>
  </si>
  <si>
    <t>Paid employment for people with a disability</t>
  </si>
  <si>
    <t>8 hours support or training = 15 points</t>
  </si>
  <si>
    <t>Use of at least one micro enterprise in the supply chain  = 20 points</t>
  </si>
  <si>
    <t>Fair Work Charter</t>
  </si>
  <si>
    <t>Training in Fair Work</t>
  </si>
  <si>
    <t>Supply chain map</t>
  </si>
  <si>
    <t>Supply chain map for the contract</t>
  </si>
  <si>
    <t>Tackling modern slavery training for employees on the contract</t>
  </si>
  <si>
    <t>8 hours training = 10 points</t>
  </si>
  <si>
    <t>Value of donation which will be delivered throughout this contract</t>
  </si>
  <si>
    <t>Positive Action Outreach to increase representation of disabled people on the contract workforce</t>
  </si>
  <si>
    <t>2 weeks FTE = 10 points</t>
  </si>
  <si>
    <t>2 weeks FTE = 15 points</t>
  </si>
  <si>
    <t>1 action plan = 30 points</t>
  </si>
  <si>
    <t>Supply Chain Resilience and Capacity Action Plan</t>
  </si>
  <si>
    <t>Action plan will be submitted in relation to work carried out on this contract</t>
  </si>
  <si>
    <t>Resource sharing with VCSE organisation = 30 points</t>
  </si>
  <si>
    <t xml:space="preserve">Environmental Initiatives </t>
  </si>
  <si>
    <t>Equality, Diversity and Inclusion Action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</si>
  <si>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</si>
  <si>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</si>
  <si>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 xml:space="preserve">Equality, diversity &amp; inclusion positive action </t>
  </si>
  <si>
    <t>In-work Progression and Skills Development Action Plan</t>
  </si>
  <si>
    <t>Inclusion of Micro Enterprise in the contract's supply chain</t>
  </si>
  <si>
    <t>Use of at least one micro enterprise in the supply chain (in relation to work carried out on this contract)</t>
  </si>
  <si>
    <t>1 charter = 30 points</t>
  </si>
  <si>
    <t>Charter will be submitted in relation to work carried out on this contract</t>
  </si>
  <si>
    <t>The Contractor must deliver a minimum value of 100 Social Value points for every £1 million (and pro-rata) in invoiced value</t>
  </si>
  <si>
    <t xml:space="preserve">Bidders must complete the table below to demonstrate how the social value requirement will be delivered.  This must be submitted with the tender.  </t>
  </si>
  <si>
    <t>Use of at least one  Minority Ethnic Led/Owned enterprise  (in relation to work carried out on this contract)</t>
  </si>
  <si>
    <t>Paid employment for people who face barriers to employment or are from deprived areas - Green Jobs &amp; Skills</t>
  </si>
  <si>
    <t>In-work Progression and Skills Development Action Plan - Green Jobs &amp; Skills</t>
  </si>
  <si>
    <t>Skills development and educational attainment for people who are considered to be disadvantaged in the labour market or at risk of social exclusion -  Green Jobs &amp; Skills</t>
  </si>
  <si>
    <t>Unwaged work placements for people from the Client's priority group - Green Jobs &amp; Skills</t>
  </si>
  <si>
    <t>Use of at least one  Minority Ethnic Led/Owned enterprise  in the supply chain  = 30 points</t>
  </si>
  <si>
    <t>8 hours of training  = 10 points</t>
  </si>
  <si>
    <t>Embodied Carbon Reduction Plan</t>
  </si>
  <si>
    <t>Initiatives to promote and develop arts and cultural related activities relevant to the contract</t>
  </si>
  <si>
    <t>Local initiatives to reduce poverty and inequality in the area where the contract is delivered.</t>
  </si>
  <si>
    <t>Paid employment for people who are furthest from the labour market and / from deprived areas</t>
  </si>
  <si>
    <t>Unwaged work placements for disabled people</t>
  </si>
  <si>
    <t>Skills development and educational attainment for disabled people</t>
  </si>
  <si>
    <t xml:space="preserve">Financial donations to support people within Northern Ireland who face barriers to employment to gain recognised qualifications </t>
  </si>
  <si>
    <t>Contribution of £500 towards attainment of qualifications = 10 points</t>
  </si>
  <si>
    <t>Inclusion of Ethnic Minority Led/Owned micro enterprise in the contract's supply chain</t>
  </si>
  <si>
    <t>Inclusion of Voluntary, Community or Social Enterprise (VCSE) organisation in the contract's supply chain</t>
  </si>
  <si>
    <t>Use of one VCSE organisation in the supply chain  = 30 points</t>
  </si>
  <si>
    <t>Use of one VCSE organisation in the supply chain (in relation to work carried out on this contract)</t>
  </si>
  <si>
    <t>Inclusion of Ethnic Minority Led/Owned Voluntary, Community or Social Enterprise (VCSE) Organisation in the contract's supply chain</t>
  </si>
  <si>
    <t>Use of at least one Minority Ethnic Led/Owned VCSE organisation (in relation to work carried out on this contract)</t>
  </si>
  <si>
    <t>Donation of suitable supplies or tools to help new and small organisations to grow</t>
  </si>
  <si>
    <t xml:space="preserve">£500 value of supplies or tools  = 10 points
</t>
  </si>
  <si>
    <t>Value of donation of supplies or tools which will be delivered throughout this contract</t>
  </si>
  <si>
    <t>Action plan for Working towards net zero emissions, including the supply chain</t>
  </si>
  <si>
    <t>Wellbeing initiatives to support employees, including those working remotely, on the contract.</t>
  </si>
  <si>
    <t>Initatives to influence suppliers, customers and communities to support health and well-being</t>
  </si>
  <si>
    <t>Initiatives to support community cohesion and good relations in areas where the contract is delivered, for example, by ensuring people have a voice in decisions that impact them</t>
  </si>
  <si>
    <t>Paid employment for people from the Client's priority group - Green Jobs &amp; Skills</t>
  </si>
  <si>
    <t>Skills development and educational attainment for people from the Client's priority group  - Green Jobs &amp; Skills</t>
  </si>
  <si>
    <t>Contribution of £500 towards attainment of qualifications = 15 points</t>
  </si>
  <si>
    <t xml:space="preserve">Financial donation to support disabled people within Northern Ireland who face barriers to employment to gain qualifications </t>
  </si>
  <si>
    <t>1 map = 30 points</t>
  </si>
  <si>
    <t>8 hours support or training = 10 points</t>
  </si>
  <si>
    <t>Use of at least one Minority Ethnic Led/Owned VCSE organisation in the supply chain = 40 points</t>
  </si>
  <si>
    <t>Financial donations to support people within Northern Ireland who face barriers to employment to gain recognised qualifications - Green Jobs &amp; Skills</t>
  </si>
  <si>
    <t xml:space="preserve">Business development and knowledge sharing with Voluntary, Community or Social Enterprise (VCSE) Organisation or Micro Enterprise in Northern Ireland or Minority Ethnic Led/Owned enterprise </t>
  </si>
  <si>
    <t>Green transport programme</t>
  </si>
  <si>
    <t>1 programme = 30 points</t>
  </si>
  <si>
    <t xml:space="preserve">details of the green transport programme will be submitted in relation to the contract </t>
  </si>
  <si>
    <t>THEME 1: Increasing secure employment and skills</t>
  </si>
  <si>
    <t>THEME 2: Building ethical and resilient supply chains</t>
  </si>
  <si>
    <t>THEME 3: Delivering Climate Action</t>
  </si>
  <si>
    <t>Environmental Initiatives for Biodiversity and Resilience of Ecosystems</t>
  </si>
  <si>
    <t>Biodiversity Awareness Training for the Contract Workforce</t>
  </si>
  <si>
    <t>Biodiversity Action Plan for the Contract</t>
  </si>
  <si>
    <t>Environmental Initiatives for Climate Adaptation</t>
  </si>
  <si>
    <t>Climate Adaptation Training for the contract workforce</t>
  </si>
  <si>
    <t>Climate Adaptation Plan for the Contract</t>
  </si>
  <si>
    <t>Environmental Action Plan for the contract</t>
  </si>
  <si>
    <t>Packaging and Waste Action Plan for the contract</t>
  </si>
  <si>
    <t>Climate change and carbon reduction training for staff</t>
  </si>
  <si>
    <t xml:space="preserve">Action plan to improve air and water quality and promote nature-based solutions for the contract </t>
  </si>
  <si>
    <t xml:space="preserve">Environmental Initiatives for improving air and water quality and promote nature-based solutions for the contract </t>
  </si>
  <si>
    <t>Circular Economy Action Plan for the Contract</t>
  </si>
  <si>
    <t>Circular Economy training for staff working on the contract</t>
  </si>
  <si>
    <t>Unwaged work placements for people who face barriers to employment or are from deprived areas - Green Jobs &amp; Skills</t>
  </si>
  <si>
    <t>THEME 4: Promoting Wellbeing</t>
  </si>
  <si>
    <t>Health and wellbeing Action Plan for the Contract Workforce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</si>
</sst>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b/>
      <sz val="12"/>
      <color rgb="FFFFFFFF"/>
      <name val="Calibri"/>
      <family val="2"/>
      <scheme val="minor"/>
    </font>
    <font>
      <sz val="12"/>
      <color rgb="FF00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2F75B5"/>
        <bgColor rgb="FF000000"/>
      </patternFill>
    </fill>
    <fill>
      <patternFill patternType="solid">
        <fgColor rgb="FF9BC2E6"/>
        <bgColor rgb="FF000000"/>
      </patternFill>
    </fill>
    <fill>
      <patternFill patternType="solid">
        <fgColor rgb="FFFFFF00"/>
        <bgColor rgb="FF000000"/>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7" borderId="3" xfId="0" applyFont="1" applyFill="1" applyBorder="1" applyAlignment="1">
      <alignment vertical="top" wrapText="1"/>
    </xf>
    <xf numFmtId="0" fontId="13" fillId="8" borderId="2" xfId="0" applyFont="1" applyFill="1" applyBorder="1" applyAlignment="1">
      <alignment vertical="center" wrapText="1"/>
    </xf>
    <xf numFmtId="0" fontId="13" fillId="9" borderId="1" xfId="0" applyFont="1" applyFill="1" applyBorder="1"/>
    <xf numFmtId="0" fontId="6" fillId="2" borderId="0" xfId="0" applyFont="1" applyFill="1"/>
    <xf numFmtId="0" fontId="3" fillId="3" borderId="5" xfId="0" applyFont="1" applyFill="1" applyBorder="1" applyAlignment="1">
      <alignment vertical="center" wrapText="1"/>
    </xf>
    <xf numFmtId="0" fontId="6" fillId="4" borderId="6" xfId="0" applyFont="1" applyFill="1" applyBorder="1" applyAlignment="1">
      <alignment vertical="center" wrapText="1"/>
    </xf>
    <xf numFmtId="0" fontId="6" fillId="2" borderId="5" xfId="0" applyFont="1" applyFill="1" applyBorder="1" applyProtection="1">
      <protection locked="0"/>
    </xf>
    <xf numFmtId="0" fontId="5" fillId="10" borderId="0" xfId="0" applyFont="1" applyFill="1" applyAlignment="1">
      <alignment vertical="center" wrapText="1"/>
    </xf>
    <xf numFmtId="0" fontId="4" fillId="10" borderId="0" xfId="0" applyFont="1" applyFill="1" applyAlignment="1">
      <alignment wrapText="1"/>
    </xf>
    <xf numFmtId="0" fontId="4" fillId="10" borderId="0" xfId="0" applyFont="1" applyFill="1"/>
    <xf numFmtId="0" fontId="5" fillId="10" borderId="0" xfId="0" applyFont="1" applyFill="1" applyAlignment="1">
      <alignment vertical="center"/>
    </xf>
    <xf numFmtId="0" fontId="6" fillId="10" borderId="0" xfId="0" applyFont="1" applyFill="1"/>
    <xf numFmtId="0" fontId="3" fillId="3" borderId="4" xfId="0" applyFont="1" applyFill="1" applyBorder="1" applyAlignment="1">
      <alignment vertical="center" wrapText="1"/>
    </xf>
    <xf numFmtId="0" fontId="6" fillId="4" borderId="5" xfId="0" applyFont="1" applyFill="1" applyBorder="1"/>
    <xf numFmtId="0" fontId="3" fillId="10" borderId="0" xfId="0" applyFont="1" applyFill="1" applyAlignment="1">
      <alignment vertical="center" wrapText="1"/>
    </xf>
    <xf numFmtId="0" fontId="6" fillId="10" borderId="0" xfId="0" applyFont="1" applyFill="1" applyAlignment="1">
      <alignment vertical="center" wrapText="1"/>
    </xf>
    <xf numFmtId="0" fontId="6" fillId="10" borderId="0" xfId="0" applyFont="1" applyFill="1" applyProtection="1">
      <protection locked="0"/>
    </xf>
    <xf numFmtId="0" fontId="4" fillId="10" borderId="0" xfId="0" applyFont="1" applyFill="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66145</xdr:colOff>
      <xdr:row>0</xdr:row>
      <xdr:rowOff>190498</xdr:rowOff>
    </xdr:from>
    <xdr:to>
      <xdr:col>9</xdr:col>
      <xdr:colOff>333375</xdr:colOff>
      <xdr:row>12</xdr:row>
      <xdr:rowOff>39687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05583" y="190498"/>
          <a:ext cx="4990042" cy="20716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Include</a:t>
          </a:r>
          <a:r>
            <a:rPr lang="en-US" sz="1200" b="1" u="sng" baseline="0">
              <a:solidFill>
                <a:srgbClr val="FF0000"/>
              </a:solidFill>
            </a:rPr>
            <a:t> any minimum mandatory requirements here if included within Social Value Schedule - See model wording in drafting notes document. </a:t>
          </a:r>
        </a:p>
        <a:p>
          <a:r>
            <a:rPr lang="en-US" sz="1200" b="1" u="sng">
              <a:solidFill>
                <a:srgbClr val="FF0000"/>
              </a:solidFill>
              <a:effectLst/>
              <a:latin typeface="+mn-lt"/>
              <a:ea typeface="+mn-ea"/>
              <a:cs typeface="+mn-cs"/>
            </a:rPr>
            <a:t>- Include</a:t>
          </a:r>
          <a:r>
            <a:rPr lang="en-US" sz="1200" b="1" u="sng" baseline="0">
              <a:solidFill>
                <a:srgbClr val="FF0000"/>
              </a:solidFill>
              <a:effectLst/>
              <a:latin typeface="+mn-lt"/>
              <a:ea typeface="+mn-ea"/>
              <a:cs typeface="+mn-cs"/>
            </a:rPr>
            <a:t> any maximum points targets if included out within Social Value Schedule - see model wording in drafting notes document. Edit cells to ensure bidders cannot exceed maximum points targets</a:t>
          </a: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 of tender documents)</a:t>
          </a:r>
          <a:endParaRPr lang="en-US" sz="1200" b="1" i="1" u="sng">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31</v>
      </c>
    </row>
    <row r="2" spans="1:2" x14ac:dyDescent="0.35">
      <c r="A2" s="3"/>
    </row>
    <row r="4" spans="1:2" x14ac:dyDescent="0.35">
      <c r="A4" s="4" t="s">
        <v>0</v>
      </c>
      <c r="B4" s="29"/>
    </row>
    <row r="5" spans="1:2" x14ac:dyDescent="0.35">
      <c r="A5" s="4" t="s">
        <v>1</v>
      </c>
      <c r="B5" s="29"/>
    </row>
    <row r="6" spans="1:2" x14ac:dyDescent="0.35">
      <c r="A6" s="4" t="s">
        <v>2</v>
      </c>
      <c r="B6" s="29"/>
    </row>
    <row r="7" spans="1:2" x14ac:dyDescent="0.35">
      <c r="A7" s="4" t="s">
        <v>3</v>
      </c>
      <c r="B7" s="29"/>
    </row>
    <row r="9" spans="1:2" x14ac:dyDescent="0.35">
      <c r="A9" s="22" t="s">
        <v>15</v>
      </c>
    </row>
    <row r="11" spans="1:2" x14ac:dyDescent="0.35">
      <c r="A11" s="4" t="s">
        <v>4</v>
      </c>
      <c r="B11" s="29"/>
    </row>
    <row r="12" spans="1:2" x14ac:dyDescent="0.35">
      <c r="A12" s="4" t="s">
        <v>5</v>
      </c>
      <c r="B12" s="29"/>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91"/>
  <sheetViews>
    <sheetView tabSelected="1" topLeftCell="A52" zoomScale="80" zoomScaleNormal="80" workbookViewId="0">
      <selection activeCell="C57" sqref="C57"/>
    </sheetView>
  </sheetViews>
  <sheetFormatPr defaultColWidth="9.1796875" defaultRowHeight="15.5" x14ac:dyDescent="0.35"/>
  <cols>
    <col min="1" max="1" width="43.1796875" style="5" customWidth="1"/>
    <col min="2" max="2" width="29.26953125" style="5" customWidth="1"/>
    <col min="3" max="3" width="35.1796875" style="5" customWidth="1"/>
    <col min="4" max="4" width="46" style="5" customWidth="1"/>
    <col min="5" max="5" width="13.7265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53" t="s">
        <v>36</v>
      </c>
      <c r="B1" s="53"/>
      <c r="C1" s="53"/>
      <c r="D1" s="53"/>
    </row>
    <row r="2" spans="1:10" x14ac:dyDescent="0.35">
      <c r="A2" s="2" t="s">
        <v>16</v>
      </c>
      <c r="B2" s="32"/>
    </row>
    <row r="4" spans="1:10" x14ac:dyDescent="0.35">
      <c r="A4" s="5" t="s">
        <v>74</v>
      </c>
    </row>
    <row r="5" spans="1:10" x14ac:dyDescent="0.35">
      <c r="A5" s="1" t="s">
        <v>8</v>
      </c>
      <c r="B5" s="25"/>
      <c r="C5" s="6" t="s">
        <v>9</v>
      </c>
    </row>
    <row r="6" spans="1:10" x14ac:dyDescent="0.35">
      <c r="A6" s="1" t="s">
        <v>32</v>
      </c>
      <c r="B6" s="7"/>
      <c r="C6" s="6" t="s">
        <v>17</v>
      </c>
    </row>
    <row r="7" spans="1:10" x14ac:dyDescent="0.35">
      <c r="A7" s="1" t="s">
        <v>10</v>
      </c>
      <c r="B7" s="8"/>
      <c r="C7" s="6" t="s">
        <v>11</v>
      </c>
    </row>
    <row r="8" spans="1:10" x14ac:dyDescent="0.35">
      <c r="A8" s="2"/>
      <c r="B8" s="2"/>
      <c r="C8" s="9"/>
      <c r="D8" s="2"/>
    </row>
    <row r="9" spans="1:10" hidden="1" x14ac:dyDescent="0.35">
      <c r="A9" s="2"/>
      <c r="B9" s="2"/>
      <c r="C9" s="5" t="s">
        <v>12</v>
      </c>
      <c r="D9" s="2" t="s">
        <v>13</v>
      </c>
    </row>
    <row r="10" spans="1:10" hidden="1" x14ac:dyDescent="0.35">
      <c r="A10" s="2"/>
      <c r="B10" s="2"/>
      <c r="C10" s="26" t="e">
        <f>B5/B7</f>
        <v>#DIV/0!</v>
      </c>
      <c r="D10" s="27" t="e">
        <f>IF(C10&gt;=3,3,IF(C10&lt;=3,C10))</f>
        <v>#DIV/0!</v>
      </c>
    </row>
    <row r="11" spans="1:10" x14ac:dyDescent="0.35">
      <c r="A11" s="5" t="s">
        <v>45</v>
      </c>
    </row>
    <row r="12" spans="1:10" x14ac:dyDescent="0.35">
      <c r="A12" s="10"/>
      <c r="B12" s="10"/>
      <c r="C12" s="10"/>
      <c r="D12" s="10"/>
    </row>
    <row r="13" spans="1:10" x14ac:dyDescent="0.35">
      <c r="A13" s="23" t="s">
        <v>75</v>
      </c>
      <c r="B13" s="23"/>
      <c r="C13" s="24"/>
      <c r="D13" s="24"/>
      <c r="E13" s="24"/>
      <c r="F13" s="24"/>
      <c r="G13" s="24"/>
    </row>
    <row r="15" spans="1:10" x14ac:dyDescent="0.35">
      <c r="A15" s="31" t="s">
        <v>28</v>
      </c>
      <c r="B15" s="30" t="s">
        <v>33</v>
      </c>
      <c r="C15" s="30" t="s">
        <v>18</v>
      </c>
      <c r="D15" s="21" t="s">
        <v>27</v>
      </c>
      <c r="E15" s="6" t="s">
        <v>6</v>
      </c>
      <c r="G15" s="2"/>
      <c r="H15" s="2"/>
      <c r="I15" s="2"/>
      <c r="J15" s="2"/>
    </row>
    <row r="16" spans="1:10" x14ac:dyDescent="0.35">
      <c r="A16" s="44"/>
      <c r="B16" s="43" t="s">
        <v>116</v>
      </c>
      <c r="C16" s="40"/>
      <c r="D16" s="41"/>
      <c r="E16" s="42"/>
      <c r="G16" s="2"/>
      <c r="H16" s="2"/>
      <c r="I16" s="2"/>
      <c r="J16" s="2"/>
    </row>
    <row r="17" spans="1:46" ht="45" customHeight="1" x14ac:dyDescent="0.35">
      <c r="A17" s="13" t="s">
        <v>86</v>
      </c>
      <c r="B17" s="14" t="s">
        <v>34</v>
      </c>
      <c r="C17" s="14" t="s">
        <v>7</v>
      </c>
      <c r="D17" s="28"/>
      <c r="E17" s="17">
        <f>D17*(75/26)</f>
        <v>0</v>
      </c>
      <c r="G17" s="11"/>
      <c r="H17" s="12"/>
    </row>
    <row r="18" spans="1:46" ht="45" customHeight="1" x14ac:dyDescent="0.35">
      <c r="A18" s="13" t="s">
        <v>20</v>
      </c>
      <c r="B18" s="14" t="s">
        <v>35</v>
      </c>
      <c r="C18" s="14" t="s">
        <v>7</v>
      </c>
      <c r="D18" s="28"/>
      <c r="E18" s="17">
        <f>D18*(90/26)</f>
        <v>0</v>
      </c>
      <c r="G18" s="11"/>
      <c r="H18" s="12"/>
    </row>
    <row r="19" spans="1:46" ht="46.5" x14ac:dyDescent="0.35">
      <c r="A19" s="13" t="s">
        <v>21</v>
      </c>
      <c r="B19" s="14" t="s">
        <v>58</v>
      </c>
      <c r="C19" s="14" t="s">
        <v>7</v>
      </c>
      <c r="D19" s="28"/>
      <c r="E19" s="18">
        <f>D19*(10/2)</f>
        <v>0</v>
      </c>
      <c r="H19" s="12"/>
    </row>
    <row r="20" spans="1:46" ht="46.5" x14ac:dyDescent="0.35">
      <c r="A20" s="13" t="s">
        <v>22</v>
      </c>
      <c r="B20" s="14" t="s">
        <v>59</v>
      </c>
      <c r="C20" s="14" t="s">
        <v>7</v>
      </c>
      <c r="D20" s="28"/>
      <c r="E20" s="18">
        <f>D20*(15/2)</f>
        <v>0</v>
      </c>
      <c r="H20" s="12"/>
    </row>
    <row r="21" spans="1:46" ht="62" x14ac:dyDescent="0.35">
      <c r="A21" s="13" t="s">
        <v>23</v>
      </c>
      <c r="B21" s="14" t="s">
        <v>37</v>
      </c>
      <c r="C21" s="14" t="s">
        <v>14</v>
      </c>
      <c r="D21" s="28"/>
      <c r="E21" s="18">
        <f>D21*(10/8)</f>
        <v>0</v>
      </c>
      <c r="H21" s="12"/>
    </row>
    <row r="22" spans="1:46" ht="46.5" x14ac:dyDescent="0.35">
      <c r="A22" s="13" t="s">
        <v>24</v>
      </c>
      <c r="B22" s="14" t="s">
        <v>38</v>
      </c>
      <c r="C22" s="14" t="s">
        <v>14</v>
      </c>
      <c r="D22" s="28"/>
      <c r="E22" s="18">
        <f>D22*(15/8)</f>
        <v>0</v>
      </c>
      <c r="H22" s="12"/>
    </row>
    <row r="23" spans="1:46" ht="46.5" x14ac:dyDescent="0.35">
      <c r="A23" s="13" t="s">
        <v>89</v>
      </c>
      <c r="B23" s="14" t="s">
        <v>90</v>
      </c>
      <c r="C23" s="14" t="s">
        <v>56</v>
      </c>
      <c r="D23" s="28"/>
      <c r="E23" s="18">
        <f>D23*(10/500)</f>
        <v>0</v>
      </c>
      <c r="H23" s="12"/>
    </row>
    <row r="24" spans="1:46" s="36" customFormat="1" ht="46.5" x14ac:dyDescent="0.35">
      <c r="A24" s="13" t="s">
        <v>77</v>
      </c>
      <c r="B24" s="14" t="s">
        <v>34</v>
      </c>
      <c r="C24" s="14" t="s">
        <v>7</v>
      </c>
      <c r="D24" s="28"/>
      <c r="E24" s="17">
        <f>D24*(75/26)</f>
        <v>0</v>
      </c>
      <c r="F24" s="5"/>
      <c r="G24" s="5"/>
      <c r="H24" s="12"/>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s="36" customFormat="1" ht="46.5" x14ac:dyDescent="0.35">
      <c r="A25" s="13" t="s">
        <v>104</v>
      </c>
      <c r="B25" s="14" t="s">
        <v>35</v>
      </c>
      <c r="C25" s="14" t="s">
        <v>7</v>
      </c>
      <c r="D25" s="28"/>
      <c r="E25" s="17">
        <f>D25*(90/26)</f>
        <v>0</v>
      </c>
      <c r="F25" s="5"/>
      <c r="G25" s="5"/>
      <c r="H25" s="12"/>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s="36" customFormat="1" ht="46.5" x14ac:dyDescent="0.35">
      <c r="A26" s="13" t="s">
        <v>132</v>
      </c>
      <c r="B26" s="14" t="s">
        <v>58</v>
      </c>
      <c r="C26" s="14" t="s">
        <v>7</v>
      </c>
      <c r="D26" s="28"/>
      <c r="E26" s="18">
        <f>D26*(10/2)</f>
        <v>0</v>
      </c>
      <c r="F26" s="5"/>
      <c r="G26" s="5"/>
      <c r="H26" s="12"/>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s="36" customFormat="1" ht="46.5" x14ac:dyDescent="0.35">
      <c r="A27" s="13" t="s">
        <v>80</v>
      </c>
      <c r="B27" s="14" t="s">
        <v>59</v>
      </c>
      <c r="C27" s="14" t="s">
        <v>7</v>
      </c>
      <c r="D27" s="28"/>
      <c r="E27" s="18">
        <f>D27*(15/2)</f>
        <v>0</v>
      </c>
      <c r="F27" s="5"/>
      <c r="G27" s="5"/>
      <c r="H27" s="12"/>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46" s="36" customFormat="1" ht="62" x14ac:dyDescent="0.35">
      <c r="A28" s="13" t="s">
        <v>79</v>
      </c>
      <c r="B28" s="14" t="s">
        <v>37</v>
      </c>
      <c r="C28" s="14" t="s">
        <v>14</v>
      </c>
      <c r="D28" s="28"/>
      <c r="E28" s="18">
        <f>D28*(10/8)</f>
        <v>0</v>
      </c>
      <c r="F28" s="5"/>
      <c r="G28" s="5"/>
      <c r="H28" s="12"/>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46" s="36" customFormat="1" ht="46.5" x14ac:dyDescent="0.35">
      <c r="A29" s="13" t="s">
        <v>105</v>
      </c>
      <c r="B29" s="14" t="s">
        <v>38</v>
      </c>
      <c r="C29" s="14" t="s">
        <v>14</v>
      </c>
      <c r="D29" s="28"/>
      <c r="E29" s="18">
        <f>D29*(15/8)</f>
        <v>0</v>
      </c>
      <c r="F29" s="5"/>
      <c r="G29" s="5"/>
      <c r="H29" s="12"/>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46" s="36" customFormat="1" ht="62" x14ac:dyDescent="0.35">
      <c r="A30" s="13" t="s">
        <v>111</v>
      </c>
      <c r="B30" s="14" t="s">
        <v>90</v>
      </c>
      <c r="C30" s="14" t="s">
        <v>56</v>
      </c>
      <c r="D30" s="28"/>
      <c r="E30" s="18">
        <f>D30*(10/500)</f>
        <v>0</v>
      </c>
      <c r="F30" s="5"/>
      <c r="G30" s="5"/>
      <c r="H30" s="12"/>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ht="46.5" x14ac:dyDescent="0.35">
      <c r="A31" s="13" t="s">
        <v>69</v>
      </c>
      <c r="B31" s="14" t="s">
        <v>60</v>
      </c>
      <c r="C31" s="15" t="s">
        <v>62</v>
      </c>
      <c r="D31" s="28"/>
      <c r="E31" s="18">
        <f>IF(D31="yes",30,0)</f>
        <v>0</v>
      </c>
      <c r="H31" s="12"/>
    </row>
    <row r="32" spans="1:46" ht="46.5" x14ac:dyDescent="0.35">
      <c r="A32" s="13" t="s">
        <v>78</v>
      </c>
      <c r="B32" s="14" t="s">
        <v>60</v>
      </c>
      <c r="C32" s="15" t="s">
        <v>62</v>
      </c>
      <c r="D32" s="28"/>
      <c r="E32" s="18">
        <f>IF(D32="yes",30,0)</f>
        <v>0</v>
      </c>
      <c r="H32" s="12"/>
    </row>
    <row r="33" spans="1:8" ht="46.5" x14ac:dyDescent="0.35">
      <c r="A33" s="13" t="s">
        <v>47</v>
      </c>
      <c r="B33" s="14" t="s">
        <v>35</v>
      </c>
      <c r="C33" s="14" t="s">
        <v>7</v>
      </c>
      <c r="D33" s="28"/>
      <c r="E33" s="17">
        <f>D33/26*90</f>
        <v>0</v>
      </c>
      <c r="H33" s="12"/>
    </row>
    <row r="34" spans="1:8" ht="46.5" x14ac:dyDescent="0.35">
      <c r="A34" s="13" t="s">
        <v>57</v>
      </c>
      <c r="B34" s="14" t="s">
        <v>37</v>
      </c>
      <c r="C34" s="14" t="s">
        <v>14</v>
      </c>
      <c r="D34" s="28"/>
      <c r="E34" s="18">
        <f>D34*(10/8)</f>
        <v>0</v>
      </c>
      <c r="H34" s="12"/>
    </row>
    <row r="35" spans="1:8" ht="46.5" x14ac:dyDescent="0.35">
      <c r="A35" s="13" t="s">
        <v>87</v>
      </c>
      <c r="B35" s="14" t="s">
        <v>59</v>
      </c>
      <c r="C35" s="14" t="s">
        <v>7</v>
      </c>
      <c r="D35" s="28"/>
      <c r="E35" s="18">
        <f>D35*(15/2)</f>
        <v>0</v>
      </c>
      <c r="H35" s="12"/>
    </row>
    <row r="36" spans="1:8" ht="31" x14ac:dyDescent="0.35">
      <c r="A36" s="13" t="s">
        <v>88</v>
      </c>
      <c r="B36" s="14" t="s">
        <v>48</v>
      </c>
      <c r="C36" s="14" t="s">
        <v>14</v>
      </c>
      <c r="D36" s="28"/>
      <c r="E36" s="18">
        <f>D36*(15/8)</f>
        <v>0</v>
      </c>
      <c r="H36" s="12"/>
    </row>
    <row r="37" spans="1:8" ht="46.5" x14ac:dyDescent="0.35">
      <c r="A37" s="13" t="s">
        <v>107</v>
      </c>
      <c r="B37" s="14" t="s">
        <v>106</v>
      </c>
      <c r="C37" s="14" t="s">
        <v>56</v>
      </c>
      <c r="D37" s="28"/>
      <c r="E37" s="18">
        <f>D37*(15/500)</f>
        <v>0</v>
      </c>
      <c r="H37" s="12"/>
    </row>
    <row r="38" spans="1:8" x14ac:dyDescent="0.35">
      <c r="A38" s="47"/>
      <c r="B38" s="50" t="s">
        <v>117</v>
      </c>
      <c r="C38" s="48"/>
      <c r="D38" s="49"/>
      <c r="E38" s="44"/>
      <c r="H38" s="12"/>
    </row>
    <row r="39" spans="1:8" ht="31" x14ac:dyDescent="0.35">
      <c r="A39" s="13" t="s">
        <v>50</v>
      </c>
      <c r="B39" s="14" t="s">
        <v>72</v>
      </c>
      <c r="C39" s="15" t="s">
        <v>73</v>
      </c>
      <c r="D39" s="28"/>
      <c r="E39" s="18">
        <f>IF(D39="yes",30,0)</f>
        <v>0</v>
      </c>
      <c r="H39" s="12"/>
    </row>
    <row r="40" spans="1:8" ht="31" x14ac:dyDescent="0.35">
      <c r="A40" s="13" t="s">
        <v>51</v>
      </c>
      <c r="B40" s="14" t="s">
        <v>109</v>
      </c>
      <c r="C40" s="15" t="s">
        <v>14</v>
      </c>
      <c r="D40" s="28"/>
      <c r="E40" s="18">
        <f>D40*(10/8)</f>
        <v>0</v>
      </c>
      <c r="H40" s="12"/>
    </row>
    <row r="41" spans="1:8" ht="62" x14ac:dyDescent="0.35">
      <c r="A41" s="13" t="s">
        <v>46</v>
      </c>
      <c r="B41" s="14" t="s">
        <v>39</v>
      </c>
      <c r="C41" s="15" t="s">
        <v>40</v>
      </c>
      <c r="D41" s="28"/>
      <c r="E41" s="18">
        <f>IF(D41="yes",50,0)</f>
        <v>0</v>
      </c>
      <c r="H41" s="12"/>
    </row>
    <row r="42" spans="1:8" x14ac:dyDescent="0.35">
      <c r="A42" s="13" t="s">
        <v>52</v>
      </c>
      <c r="B42" s="14" t="s">
        <v>108</v>
      </c>
      <c r="C42" s="15" t="s">
        <v>53</v>
      </c>
      <c r="D42" s="28"/>
      <c r="E42" s="18">
        <f>IF(D42="yes",30,0)</f>
        <v>0</v>
      </c>
      <c r="H42" s="12"/>
    </row>
    <row r="43" spans="1:8" ht="31" x14ac:dyDescent="0.35">
      <c r="A43" s="13" t="s">
        <v>54</v>
      </c>
      <c r="B43" s="14" t="s">
        <v>55</v>
      </c>
      <c r="C43" s="15" t="s">
        <v>14</v>
      </c>
      <c r="D43" s="28"/>
      <c r="E43" s="18">
        <f>D43*(10/8)</f>
        <v>0</v>
      </c>
      <c r="H43" s="12"/>
    </row>
    <row r="44" spans="1:8" ht="46.5" x14ac:dyDescent="0.35">
      <c r="A44" s="13" t="s">
        <v>61</v>
      </c>
      <c r="B44" s="14" t="s">
        <v>60</v>
      </c>
      <c r="C44" s="15" t="s">
        <v>62</v>
      </c>
      <c r="D44" s="28"/>
      <c r="E44" s="18">
        <f>IF(D44="yes",30,0)</f>
        <v>0</v>
      </c>
      <c r="H44" s="12"/>
    </row>
    <row r="45" spans="1:8" ht="60.75" customHeight="1" x14ac:dyDescent="0.35">
      <c r="A45" s="13" t="s">
        <v>70</v>
      </c>
      <c r="B45" s="14" t="s">
        <v>49</v>
      </c>
      <c r="C45" s="16" t="s">
        <v>71</v>
      </c>
      <c r="D45" s="28"/>
      <c r="E45" s="18">
        <f>D45*20</f>
        <v>0</v>
      </c>
      <c r="H45" s="12"/>
    </row>
    <row r="46" spans="1:8" ht="60.75" customHeight="1" x14ac:dyDescent="0.35">
      <c r="A46" s="13" t="s">
        <v>91</v>
      </c>
      <c r="B46" s="14" t="s">
        <v>81</v>
      </c>
      <c r="C46" s="16" t="s">
        <v>76</v>
      </c>
      <c r="D46" s="28"/>
      <c r="E46" s="18">
        <f>D46*30</f>
        <v>0</v>
      </c>
      <c r="H46" s="12"/>
    </row>
    <row r="47" spans="1:8" ht="60.75" customHeight="1" x14ac:dyDescent="0.35">
      <c r="A47" s="13" t="s">
        <v>92</v>
      </c>
      <c r="B47" s="14" t="s">
        <v>93</v>
      </c>
      <c r="C47" s="16" t="s">
        <v>94</v>
      </c>
      <c r="D47" s="28"/>
      <c r="E47" s="18">
        <f>D47*30</f>
        <v>0</v>
      </c>
      <c r="H47" s="12"/>
    </row>
    <row r="48" spans="1:8" ht="60.75" customHeight="1" x14ac:dyDescent="0.35">
      <c r="A48" s="13" t="s">
        <v>95</v>
      </c>
      <c r="B48" s="14" t="s">
        <v>110</v>
      </c>
      <c r="C48" s="16" t="s">
        <v>96</v>
      </c>
      <c r="D48" s="28"/>
      <c r="E48" s="18">
        <f>D48*40</f>
        <v>0</v>
      </c>
      <c r="H48" s="12"/>
    </row>
    <row r="49" spans="1:8" ht="77.5" x14ac:dyDescent="0.35">
      <c r="A49" s="13" t="s">
        <v>112</v>
      </c>
      <c r="B49" s="14" t="s">
        <v>37</v>
      </c>
      <c r="C49" s="14" t="s">
        <v>14</v>
      </c>
      <c r="D49" s="28"/>
      <c r="E49" s="18">
        <f>D49/8*10</f>
        <v>0</v>
      </c>
      <c r="H49" s="12"/>
    </row>
    <row r="50" spans="1:8" ht="62" x14ac:dyDescent="0.35">
      <c r="A50" s="13" t="s">
        <v>97</v>
      </c>
      <c r="B50" s="14" t="s">
        <v>98</v>
      </c>
      <c r="C50" s="14" t="s">
        <v>99</v>
      </c>
      <c r="D50" s="28"/>
      <c r="E50" s="18">
        <f>D50*(10/500)</f>
        <v>0</v>
      </c>
      <c r="H50" s="12"/>
    </row>
    <row r="51" spans="1:8" x14ac:dyDescent="0.35">
      <c r="A51" s="47"/>
      <c r="B51" s="50" t="s">
        <v>118</v>
      </c>
      <c r="C51" s="48"/>
      <c r="D51" s="49"/>
      <c r="E51" s="44"/>
      <c r="H51" s="12"/>
    </row>
    <row r="52" spans="1:8" ht="46.5" x14ac:dyDescent="0.35">
      <c r="A52" s="13" t="s">
        <v>125</v>
      </c>
      <c r="B52" s="14" t="s">
        <v>60</v>
      </c>
      <c r="C52" s="15" t="s">
        <v>62</v>
      </c>
      <c r="D52" s="28"/>
      <c r="E52" s="18">
        <f>IF(D52="yes",30,0)</f>
        <v>0</v>
      </c>
      <c r="H52" s="12"/>
    </row>
    <row r="53" spans="1:8" ht="31" x14ac:dyDescent="0.35">
      <c r="A53" s="13" t="s">
        <v>64</v>
      </c>
      <c r="B53" s="14" t="s">
        <v>42</v>
      </c>
      <c r="C53" s="14" t="s">
        <v>14</v>
      </c>
      <c r="D53" s="28"/>
      <c r="E53" s="18">
        <f>D53*(10/8)</f>
        <v>0</v>
      </c>
      <c r="H53" s="12"/>
    </row>
    <row r="54" spans="1:8" ht="46.5" x14ac:dyDescent="0.35">
      <c r="A54" s="13" t="s">
        <v>124</v>
      </c>
      <c r="B54" s="14" t="s">
        <v>60</v>
      </c>
      <c r="C54" s="15" t="s">
        <v>62</v>
      </c>
      <c r="D54" s="28"/>
      <c r="E54" s="18">
        <f>IF(D54="yes",30,0)</f>
        <v>0</v>
      </c>
      <c r="H54" s="12"/>
    </row>
    <row r="55" spans="1:8" ht="31" x14ac:dyDescent="0.35">
      <c r="A55" s="13" t="s">
        <v>123</v>
      </c>
      <c r="B55" s="14" t="s">
        <v>82</v>
      </c>
      <c r="C55" s="14" t="s">
        <v>14</v>
      </c>
      <c r="D55" s="28"/>
      <c r="E55" s="18">
        <f>D55*(10/8)</f>
        <v>0</v>
      </c>
      <c r="H55" s="12"/>
    </row>
    <row r="56" spans="1:8" ht="31" x14ac:dyDescent="0.35">
      <c r="A56" s="13" t="s">
        <v>122</v>
      </c>
      <c r="B56" s="14" t="s">
        <v>42</v>
      </c>
      <c r="C56" s="14" t="s">
        <v>14</v>
      </c>
      <c r="D56" s="28"/>
      <c r="E56" s="18">
        <f>D56*(10/8)</f>
        <v>0</v>
      </c>
      <c r="H56" s="12"/>
    </row>
    <row r="57" spans="1:8" ht="46.5" x14ac:dyDescent="0.35">
      <c r="A57" s="13" t="s">
        <v>121</v>
      </c>
      <c r="B57" s="14" t="s">
        <v>60</v>
      </c>
      <c r="C57" s="15" t="s">
        <v>62</v>
      </c>
      <c r="D57" s="28"/>
      <c r="E57" s="18">
        <f>IF(D57="yes",30,0)</f>
        <v>0</v>
      </c>
      <c r="H57" s="12"/>
    </row>
    <row r="58" spans="1:8" ht="31" x14ac:dyDescent="0.35">
      <c r="A58" s="13" t="s">
        <v>120</v>
      </c>
      <c r="B58" s="14" t="s">
        <v>82</v>
      </c>
      <c r="C58" s="14" t="s">
        <v>14</v>
      </c>
      <c r="D58" s="28"/>
      <c r="E58" s="18">
        <f>D58*(10/8)</f>
        <v>0</v>
      </c>
      <c r="H58" s="12"/>
    </row>
    <row r="59" spans="1:8" ht="31" x14ac:dyDescent="0.35">
      <c r="A59" s="13" t="s">
        <v>119</v>
      </c>
      <c r="B59" s="14" t="s">
        <v>42</v>
      </c>
      <c r="C59" s="14" t="s">
        <v>14</v>
      </c>
      <c r="D59" s="28"/>
      <c r="E59" s="18">
        <f>D59*(10/8)</f>
        <v>0</v>
      </c>
      <c r="H59" s="12"/>
    </row>
    <row r="60" spans="1:8" ht="46.5" x14ac:dyDescent="0.35">
      <c r="A60" s="13" t="s">
        <v>100</v>
      </c>
      <c r="B60" s="14" t="s">
        <v>60</v>
      </c>
      <c r="C60" s="15" t="s">
        <v>62</v>
      </c>
      <c r="D60" s="28"/>
      <c r="E60" s="18">
        <f>IF(D60="yes",30,0)</f>
        <v>0</v>
      </c>
      <c r="H60" s="12"/>
    </row>
    <row r="61" spans="1:8" ht="31" x14ac:dyDescent="0.35">
      <c r="A61" s="13" t="s">
        <v>127</v>
      </c>
      <c r="B61" s="14" t="s">
        <v>43</v>
      </c>
      <c r="C61" s="14" t="s">
        <v>14</v>
      </c>
      <c r="D61" s="28"/>
      <c r="E61" s="18">
        <f>D61*(10/8)</f>
        <v>0</v>
      </c>
      <c r="H61" s="12"/>
    </row>
    <row r="62" spans="1:8" ht="46.5" x14ac:dyDescent="0.35">
      <c r="A62" s="13" t="s">
        <v>126</v>
      </c>
      <c r="B62" s="14" t="s">
        <v>60</v>
      </c>
      <c r="C62" s="15" t="s">
        <v>62</v>
      </c>
      <c r="D62" s="28"/>
      <c r="E62" s="18">
        <f>IF(D62="yes",30,0)</f>
        <v>0</v>
      </c>
      <c r="H62" s="12"/>
    </row>
    <row r="63" spans="1:8" ht="46.5" x14ac:dyDescent="0.35">
      <c r="A63" s="13" t="s">
        <v>113</v>
      </c>
      <c r="B63" s="14" t="s">
        <v>114</v>
      </c>
      <c r="C63" s="14" t="s">
        <v>115</v>
      </c>
      <c r="D63" s="28"/>
      <c r="E63" s="18">
        <f>D63*30</f>
        <v>0</v>
      </c>
      <c r="H63" s="12"/>
    </row>
    <row r="64" spans="1:8" ht="46.5" x14ac:dyDescent="0.35">
      <c r="A64" s="13" t="s">
        <v>128</v>
      </c>
      <c r="B64" s="14" t="s">
        <v>60</v>
      </c>
      <c r="C64" s="15" t="s">
        <v>62</v>
      </c>
      <c r="D64" s="28"/>
      <c r="E64" s="18">
        <f>IF(D64="yes",30,0)</f>
        <v>0</v>
      </c>
      <c r="H64" s="12"/>
    </row>
    <row r="65" spans="1:8" ht="46.5" x14ac:dyDescent="0.35">
      <c r="A65" s="13" t="s">
        <v>129</v>
      </c>
      <c r="B65" s="14" t="s">
        <v>42</v>
      </c>
      <c r="C65" s="14" t="s">
        <v>14</v>
      </c>
      <c r="D65" s="28"/>
      <c r="E65" s="18">
        <f>D65*(10/8)</f>
        <v>0</v>
      </c>
      <c r="H65" s="12"/>
    </row>
    <row r="66" spans="1:8" ht="46.5" x14ac:dyDescent="0.35">
      <c r="A66" s="13" t="s">
        <v>130</v>
      </c>
      <c r="B66" s="14" t="s">
        <v>60</v>
      </c>
      <c r="C66" s="15" t="s">
        <v>62</v>
      </c>
      <c r="D66" s="28"/>
      <c r="E66" s="18">
        <f>IF(D66="yes",30,0)</f>
        <v>0</v>
      </c>
      <c r="H66" s="12"/>
    </row>
    <row r="67" spans="1:8" ht="31" x14ac:dyDescent="0.35">
      <c r="A67" s="13" t="s">
        <v>19</v>
      </c>
      <c r="B67" s="14" t="s">
        <v>63</v>
      </c>
      <c r="C67" s="15" t="s">
        <v>29</v>
      </c>
      <c r="D67" s="28"/>
      <c r="E67" s="18">
        <f>IF(D67="yes",30,0)</f>
        <v>0</v>
      </c>
      <c r="H67" s="12"/>
    </row>
    <row r="68" spans="1:8" ht="31" x14ac:dyDescent="0.35">
      <c r="A68" s="13" t="s">
        <v>19</v>
      </c>
      <c r="B68" s="14" t="s">
        <v>41</v>
      </c>
      <c r="C68" s="15" t="s">
        <v>30</v>
      </c>
      <c r="D68" s="28"/>
      <c r="E68" s="18">
        <f>IF(D68="yes",20,0)</f>
        <v>0</v>
      </c>
      <c r="H68" s="12"/>
    </row>
    <row r="69" spans="1:8" ht="31" x14ac:dyDescent="0.35">
      <c r="A69" s="13" t="s">
        <v>131</v>
      </c>
      <c r="B69" s="14" t="s">
        <v>43</v>
      </c>
      <c r="C69" s="14" t="s">
        <v>14</v>
      </c>
      <c r="D69" s="28"/>
      <c r="E69" s="18">
        <f>D69*(10/8)</f>
        <v>0</v>
      </c>
      <c r="H69" s="12"/>
    </row>
    <row r="70" spans="1:8" ht="46.5" x14ac:dyDescent="0.35">
      <c r="A70" s="13" t="s">
        <v>83</v>
      </c>
      <c r="B70" s="14" t="s">
        <v>60</v>
      </c>
      <c r="C70" s="15" t="s">
        <v>62</v>
      </c>
      <c r="D70" s="28"/>
      <c r="E70" s="18">
        <f>IF(D70="yes",30,0)</f>
        <v>0</v>
      </c>
      <c r="H70" s="12"/>
    </row>
    <row r="71" spans="1:8" ht="46.5" x14ac:dyDescent="0.35">
      <c r="A71" s="13" t="s">
        <v>77</v>
      </c>
      <c r="B71" s="14" t="s">
        <v>34</v>
      </c>
      <c r="C71" s="14" t="s">
        <v>7</v>
      </c>
      <c r="D71" s="28"/>
      <c r="E71" s="17">
        <f>D71*(75/26)</f>
        <v>0</v>
      </c>
      <c r="H71" s="12"/>
    </row>
    <row r="72" spans="1:8" ht="46.5" x14ac:dyDescent="0.35">
      <c r="A72" s="13" t="s">
        <v>104</v>
      </c>
      <c r="B72" s="14" t="s">
        <v>35</v>
      </c>
      <c r="C72" s="14" t="s">
        <v>7</v>
      </c>
      <c r="D72" s="28"/>
      <c r="E72" s="17">
        <f>D72*(90/26)</f>
        <v>0</v>
      </c>
      <c r="H72" s="12"/>
    </row>
    <row r="73" spans="1:8" ht="46.5" x14ac:dyDescent="0.35">
      <c r="A73" s="13" t="s">
        <v>132</v>
      </c>
      <c r="B73" s="14" t="s">
        <v>58</v>
      </c>
      <c r="C73" s="14" t="s">
        <v>7</v>
      </c>
      <c r="D73" s="28"/>
      <c r="E73" s="18">
        <f>D73*(10/2)</f>
        <v>0</v>
      </c>
      <c r="H73" s="12"/>
    </row>
    <row r="74" spans="1:8" ht="46.5" x14ac:dyDescent="0.35">
      <c r="A74" s="13" t="s">
        <v>80</v>
      </c>
      <c r="B74" s="14" t="s">
        <v>59</v>
      </c>
      <c r="C74" s="14" t="s">
        <v>7</v>
      </c>
      <c r="D74" s="28"/>
      <c r="E74" s="18">
        <f>D74*(15/2)</f>
        <v>0</v>
      </c>
      <c r="H74" s="12"/>
    </row>
    <row r="75" spans="1:8" ht="62" x14ac:dyDescent="0.35">
      <c r="A75" s="13" t="s">
        <v>79</v>
      </c>
      <c r="B75" s="14" t="s">
        <v>37</v>
      </c>
      <c r="C75" s="14" t="s">
        <v>14</v>
      </c>
      <c r="D75" s="28"/>
      <c r="E75" s="18">
        <f>D75*(10/8)</f>
        <v>0</v>
      </c>
      <c r="H75" s="12"/>
    </row>
    <row r="76" spans="1:8" ht="46.5" x14ac:dyDescent="0.35">
      <c r="A76" s="13" t="s">
        <v>105</v>
      </c>
      <c r="B76" s="14" t="s">
        <v>38</v>
      </c>
      <c r="C76" s="14" t="s">
        <v>14</v>
      </c>
      <c r="D76" s="28"/>
      <c r="E76" s="18">
        <f>D76*(15/8)</f>
        <v>0</v>
      </c>
      <c r="H76" s="12"/>
    </row>
    <row r="77" spans="1:8" ht="62" x14ac:dyDescent="0.35">
      <c r="A77" s="13" t="s">
        <v>111</v>
      </c>
      <c r="B77" s="14" t="s">
        <v>90</v>
      </c>
      <c r="C77" s="14" t="s">
        <v>56</v>
      </c>
      <c r="D77" s="28"/>
      <c r="E77" s="18">
        <f>D77*(10/500)</f>
        <v>0</v>
      </c>
      <c r="H77" s="12"/>
    </row>
    <row r="78" spans="1:8" ht="46.5" x14ac:dyDescent="0.35">
      <c r="A78" s="13" t="s">
        <v>78</v>
      </c>
      <c r="B78" s="14" t="s">
        <v>60</v>
      </c>
      <c r="C78" s="15" t="s">
        <v>62</v>
      </c>
      <c r="D78" s="28"/>
      <c r="E78" s="18">
        <f>IF(D78="yes",30,0)</f>
        <v>0</v>
      </c>
      <c r="H78" s="12"/>
    </row>
    <row r="79" spans="1:8" x14ac:dyDescent="0.35">
      <c r="A79" s="47"/>
      <c r="B79" s="50" t="s">
        <v>133</v>
      </c>
      <c r="C79" s="48"/>
      <c r="D79" s="49"/>
      <c r="E79" s="44"/>
      <c r="H79" s="12"/>
    </row>
    <row r="80" spans="1:8" ht="46.5" x14ac:dyDescent="0.35">
      <c r="A80" s="37" t="s">
        <v>134</v>
      </c>
      <c r="B80" s="14" t="s">
        <v>60</v>
      </c>
      <c r="C80" s="15" t="s">
        <v>62</v>
      </c>
      <c r="D80" s="28"/>
      <c r="E80" s="18">
        <f>IF(D80="yes",30,0)</f>
        <v>0</v>
      </c>
      <c r="H80" s="12"/>
    </row>
    <row r="81" spans="1:8" ht="46.5" x14ac:dyDescent="0.35">
      <c r="A81" s="37" t="s">
        <v>101</v>
      </c>
      <c r="B81" s="38" t="s">
        <v>43</v>
      </c>
      <c r="C81" s="38" t="s">
        <v>14</v>
      </c>
      <c r="D81" s="39"/>
      <c r="E81" s="46">
        <f t="shared" ref="E81" si="0">D81*(10/8)</f>
        <v>0</v>
      </c>
      <c r="H81" s="12"/>
    </row>
    <row r="82" spans="1:8" ht="57" customHeight="1" x14ac:dyDescent="0.35">
      <c r="A82" s="13" t="s">
        <v>66</v>
      </c>
      <c r="B82" s="14" t="s">
        <v>43</v>
      </c>
      <c r="C82" s="14" t="s">
        <v>14</v>
      </c>
      <c r="D82" s="28"/>
      <c r="E82" s="18">
        <f t="shared" ref="E82:E86" si="1">D82*(10/8)</f>
        <v>0</v>
      </c>
      <c r="H82" s="12"/>
    </row>
    <row r="83" spans="1:8" ht="57" customHeight="1" x14ac:dyDescent="0.35">
      <c r="A83" s="13" t="s">
        <v>102</v>
      </c>
      <c r="B83" s="14" t="s">
        <v>43</v>
      </c>
      <c r="C83" s="14" t="s">
        <v>14</v>
      </c>
      <c r="D83" s="28"/>
      <c r="E83" s="18">
        <f>D83*(10/8)</f>
        <v>0</v>
      </c>
      <c r="H83" s="12"/>
    </row>
    <row r="84" spans="1:8" ht="62" x14ac:dyDescent="0.35">
      <c r="A84" s="13" t="s">
        <v>67</v>
      </c>
      <c r="B84" s="14" t="s">
        <v>43</v>
      </c>
      <c r="C84" s="14" t="s">
        <v>14</v>
      </c>
      <c r="D84" s="28"/>
      <c r="E84" s="18">
        <f>D84*(10/8)</f>
        <v>0</v>
      </c>
      <c r="H84" s="12"/>
    </row>
    <row r="85" spans="1:8" ht="46.5" x14ac:dyDescent="0.35">
      <c r="A85" s="13" t="s">
        <v>84</v>
      </c>
      <c r="B85" s="14" t="s">
        <v>43</v>
      </c>
      <c r="C85" s="14" t="s">
        <v>14</v>
      </c>
      <c r="D85" s="28"/>
      <c r="E85" s="18">
        <f t="shared" si="1"/>
        <v>0</v>
      </c>
      <c r="H85" s="12"/>
    </row>
    <row r="86" spans="1:8" ht="77.5" x14ac:dyDescent="0.35">
      <c r="A86" s="33" t="s">
        <v>103</v>
      </c>
      <c r="B86" s="34" t="s">
        <v>44</v>
      </c>
      <c r="C86" s="34" t="s">
        <v>14</v>
      </c>
      <c r="D86" s="35"/>
      <c r="E86" s="18">
        <f t="shared" si="1"/>
        <v>0</v>
      </c>
    </row>
    <row r="87" spans="1:8" ht="30" customHeight="1" x14ac:dyDescent="0.35">
      <c r="A87" s="13" t="s">
        <v>65</v>
      </c>
      <c r="B87" s="14" t="s">
        <v>60</v>
      </c>
      <c r="C87" s="15" t="s">
        <v>62</v>
      </c>
      <c r="D87" s="28"/>
      <c r="E87" s="18">
        <f>IF(D87="yes",30,0)</f>
        <v>0</v>
      </c>
      <c r="H87" s="12"/>
    </row>
    <row r="88" spans="1:8" ht="30" customHeight="1" x14ac:dyDescent="0.35">
      <c r="A88" s="13" t="s">
        <v>68</v>
      </c>
      <c r="B88" s="14" t="s">
        <v>43</v>
      </c>
      <c r="C88" s="14" t="s">
        <v>14</v>
      </c>
      <c r="D88" s="35"/>
      <c r="E88" s="18">
        <f>D88*(10/8)</f>
        <v>0</v>
      </c>
      <c r="H88" s="12"/>
    </row>
    <row r="89" spans="1:8" ht="46.5" x14ac:dyDescent="0.35">
      <c r="A89" s="45" t="s">
        <v>85</v>
      </c>
      <c r="B89" s="34" t="s">
        <v>44</v>
      </c>
      <c r="C89" s="34" t="s">
        <v>14</v>
      </c>
      <c r="D89" s="35"/>
      <c r="E89" s="18">
        <f>D89*(10/8)</f>
        <v>0</v>
      </c>
    </row>
    <row r="90" spans="1:8" x14ac:dyDescent="0.35">
      <c r="A90" s="52"/>
      <c r="B90" s="51"/>
      <c r="C90" s="1" t="s">
        <v>25</v>
      </c>
      <c r="D90" s="1"/>
      <c r="E90" s="19">
        <f>SUM(E17:E89)</f>
        <v>0</v>
      </c>
    </row>
    <row r="91" spans="1:8" x14ac:dyDescent="0.35">
      <c r="C91" s="20" t="s">
        <v>26</v>
      </c>
      <c r="D91" s="1"/>
      <c r="E91" s="6">
        <f>B6</f>
        <v>0</v>
      </c>
    </row>
  </sheetData>
  <sheetProtection selectLockedCells="1"/>
  <mergeCells count="1">
    <mergeCell ref="A1:D1"/>
  </mergeCells>
  <dataValidations count="1">
    <dataValidation type="list" allowBlank="1" showInputMessage="1" showErrorMessage="1" sqref="D44 D87 D31:D32 D39 D41:D42 D52 D57 D60:D64 D78:D80 D66:D70 D54" xr:uid="{00000000-0002-0000-0100-000000000000}">
      <formula1>"yes,no"</formula1>
    </dataValidation>
  </dataValidations>
  <pageMargins left="0.7" right="0.7" top="0.75" bottom="0.75" header="0.3" footer="0.3"/>
  <pageSetup paperSize="9" scale="60" orientation="landscape" r:id="rId1"/>
  <ignoredErrors>
    <ignoredError sqref="E87 E68 E43 E5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Declaration</vt:lpstr>
      <vt:lpstr>Delivery Plan</vt:lpstr>
      <vt:lpstr>'Delivery Plan'!_Hlk141447425</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Borelan, Lizzie</cp:lastModifiedBy>
  <cp:lastPrinted>2019-04-25T13:28:57Z</cp:lastPrinted>
  <dcterms:created xsi:type="dcterms:W3CDTF">2019-04-24T08:54:58Z</dcterms:created>
  <dcterms:modified xsi:type="dcterms:W3CDTF">2025-04-16T12:53:27Z</dcterms:modified>
</cp:coreProperties>
</file>