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13_ncr:1_{73950CCE-6D69-4249-8E5F-7C755E986DF2}" xr6:coauthVersionLast="47" xr6:coauthVersionMax="47" xr10:uidLastSave="{00000000-0000-0000-0000-000000000000}"/>
  <bookViews>
    <workbookView xWindow="-28920" yWindow="-90" windowWidth="29040" windowHeight="1572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2" l="1"/>
  <c r="E56" i="2" l="1"/>
  <c r="E63" i="2"/>
  <c r="E62" i="2"/>
  <c r="E61" i="2"/>
  <c r="E60" i="2"/>
  <c r="E59" i="2"/>
  <c r="E58" i="2"/>
  <c r="E57" i="2"/>
  <c r="E55" i="2"/>
  <c r="E54" i="2"/>
  <c r="E53" i="2"/>
  <c r="E52" i="2"/>
  <c r="E51" i="2"/>
  <c r="E50" i="2"/>
  <c r="E49" i="2"/>
  <c r="E48" i="2"/>
  <c r="E47" i="2"/>
  <c r="E46" i="2"/>
  <c r="E45" i="2"/>
  <c r="E44" i="2"/>
  <c r="E43" i="2"/>
  <c r="E42" i="2"/>
  <c r="E41" i="2"/>
  <c r="E40" i="2"/>
  <c r="E39" i="2"/>
  <c r="E38" i="2"/>
  <c r="E37" i="2"/>
  <c r="E36" i="2"/>
  <c r="E35" i="2"/>
  <c r="E34" i="2"/>
  <c r="E30" i="2"/>
  <c r="E29" i="2"/>
  <c r="E28" i="2"/>
  <c r="E27" i="2"/>
  <c r="E33" i="2"/>
  <c r="E32" i="2"/>
  <c r="E31" i="2"/>
  <c r="E19" i="2" l="1"/>
  <c r="E25" i="2"/>
  <c r="E22" i="2"/>
  <c r="E18" i="2"/>
  <c r="E21" i="2"/>
  <c r="E20" i="2"/>
  <c r="E17" i="2"/>
  <c r="E16" i="2"/>
  <c r="C10" i="2" l="1"/>
  <c r="D10" i="2" s="1"/>
  <c r="E26" i="2" l="1"/>
  <c r="E24" i="2" l="1"/>
  <c r="E23" i="2"/>
  <c r="E6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tc={0636A73A-E6FE-48D2-9848-9A80C16F5A52}</author>
  </authors>
  <commentList>
    <comment ref="A4" authorId="0" shapeId="0" xr:uid="{0636A73A-E6FE-48D2-9848-9A80C16F5A52}">
      <text>
        <t>[Threaded comment]
Your version of Excel allows you to read this threaded comment; however, any edits to it will get removed if the file is opened in a newer version of Excel. Learn more: https://go.microsoft.com/fwlink/?linkid=870924
Comment:
    If a cap applies, add: capped at an averaged contract value of £3 million per annum.</t>
      </text>
    </comment>
  </commentList>
</comments>
</file>

<file path=xl/sharedStrings.xml><?xml version="1.0" encoding="utf-8"?>
<sst xmlns="http://schemas.openxmlformats.org/spreadsheetml/2006/main" count="172" uniqueCount="108">
  <si>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</si>
  <si>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</si>
  <si>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</si>
  <si>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</si>
  <si>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</si>
  <si>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</si>
  <si>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</si>
  <si>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</si>
  <si>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</si>
  <si>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</si>
  <si>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</si>
  <si>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</si>
  <si>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</si>
  <si>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</si>
  <si>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</si>
  <si>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</si>
  <si>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</si>
  <si>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</si>
  <si>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</si>
  <si>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</si>
  <si>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</si>
  <si>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</si>
  <si>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</si>
  <si>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</si>
  <si>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</si>
  <si>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</si>
  <si>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Inclusion of Social Enterprises in the contract's supply chain</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</si>
  <si>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</si>
  <si>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</si>
  <si>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</si>
  <si>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</si>
  <si>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</si>
  <si>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</si>
  <si>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</si>
  <si>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</si>
  <si>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DRAFTING  NOTE: Contracting authorities must edit this tab to select the initiatives that have been included within the Social Value Schedule and remove all others</t>
  </si>
  <si>
    <t>8 hours support or training  = 10 points</t>
  </si>
  <si>
    <t>8 hours support or training  = 15 points</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</si>
  <si>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</si>
  <si>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</si>
  <si>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</si>
  <si>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</si>
  <si>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</si>
  <si>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Use of one social enterprise in the supply chain  = 30 points</t>
  </si>
  <si>
    <t>52 weeks FTE = 75 points</t>
  </si>
  <si>
    <t>52 weeks FTE = 90 points</t>
  </si>
  <si>
    <t>4 weeks FTE = 10 points</t>
  </si>
  <si>
    <t>4 weeks FTE = 15 points</t>
  </si>
  <si>
    <t>Use of at least one micro enterprise in the supply chain  = 20 points</t>
  </si>
  <si>
    <t>Paid employment for a person with a disability</t>
  </si>
  <si>
    <t>Unwaged work placement for a person with a disability</t>
  </si>
  <si>
    <t>Skills development and educational attainment for a person with a disability</t>
  </si>
  <si>
    <t>Completion of MSAT and submission of improvement plan = 50 points</t>
  </si>
  <si>
    <t>Completion of online assessment and submission of improvement plan in relation to work carried out on this contract</t>
  </si>
  <si>
    <t>8 hours of training  = 10 points</t>
  </si>
  <si>
    <t>8 hours of support  = 10 points</t>
  </si>
  <si>
    <t>Positive Action Outreach to increase representation of disabled people on the contract workforce</t>
  </si>
  <si>
    <t>Climate change and carbon reduction training for staff</t>
  </si>
  <si>
    <t>Supply Chain Resilience and Capacity Action Plan</t>
  </si>
  <si>
    <t>In-work Progression and Skills Development action plan</t>
  </si>
  <si>
    <t>1 action plan = 30 points</t>
  </si>
  <si>
    <t>action plan will be submitted in relation to work carried out on this contract</t>
  </si>
  <si>
    <t xml:space="preserve">Environmental Initiatives </t>
  </si>
  <si>
    <t>Resource sharing with VCSE organisation = 30 points</t>
  </si>
  <si>
    <t>1 scheme = 30 points</t>
  </si>
  <si>
    <t>Inclusion of Micro Enterprise in the contract's supply chain</t>
  </si>
  <si>
    <t>Unwaged work placements for people who face barriers to employment or are from deprived areas, including green skills</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</si>
  <si>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</si>
  <si>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</si>
  <si>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</si>
  <si>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Unwaged work placements for people from the Client's priority group - Green Jobs &amp; Skills</t>
  </si>
  <si>
    <t>Skills development and educational attainment for people who are considered to be disadvantaged in the labour market or at risk of social exclusion -  Green Jobs &amp; Skills</t>
  </si>
  <si>
    <t>Skills development and educational attainment for people from the Client's priority group  - - Green Jobs &amp; Skills</t>
  </si>
  <si>
    <t>In-work Progression and Skills Development Action Plan - Green Jobs &amp; Skills</t>
  </si>
  <si>
    <t>Action plan will be submitted in relation to work carried out on this contract</t>
  </si>
  <si>
    <t>Supply chain map</t>
  </si>
  <si>
    <t>1 map =30</t>
  </si>
  <si>
    <t>Supply chain map for the contract</t>
  </si>
  <si>
    <t>Tackling modern slavery training for employees on the contract</t>
  </si>
  <si>
    <t>8 hours training = 10 points</t>
  </si>
  <si>
    <t>MSAT and improvement plan</t>
  </si>
  <si>
    <t>Use of one social enterprise in the supply chain (in relation to work carried out on this contract)</t>
  </si>
  <si>
    <t>Use of at least one micro enterprise in the supply chain (in relation to work carried out on this contract)</t>
  </si>
  <si>
    <t>Inclusion of Minority Ethnic Led/Owned enterprise in the contract's supply chain</t>
  </si>
  <si>
    <t>Use of at least one  Minority Ethnic Led/Owned enterprise  in the supply chain  = 30 points</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</si>
  <si>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</si>
  <si>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</si>
  <si>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Environmental Action Plan</t>
  </si>
  <si>
    <t>Climate Adaptation Training</t>
  </si>
  <si>
    <t>Environmental Initiatives - Climate Adaptation</t>
  </si>
  <si>
    <t>Biodiversity Training</t>
  </si>
  <si>
    <t>Environmental Initiatives - Biodiversity</t>
  </si>
  <si>
    <t>Action plan for Reducing Carbon Footprint and Emissions for the contract, including the supply chain</t>
  </si>
  <si>
    <t>Packaging and waste Action Plan for the contract</t>
  </si>
  <si>
    <t>Green transport scheme</t>
  </si>
  <si>
    <t xml:space="preserve">details of the travel scheme will be submitted in relation to the contract </t>
  </si>
  <si>
    <t xml:space="preserve">Environmental Initiatives - air and water quality and promote nature-based solutions for the contract </t>
  </si>
  <si>
    <t>Resource sharing with another business</t>
  </si>
  <si>
    <t>Embodied Carbon Reduction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</si>
  <si>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</si>
  <si>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</si>
  <si>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Initatives to support suppliers, customers and communities to support health and well-being</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</si>
  <si>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</si>
  <si>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</si>
  <si>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Equality, Diversity and Inclusion Action Plan</t>
  </si>
  <si>
    <t>Local initiatives to reduce poverty and inequality in the area where the contract is delivered.</t>
  </si>
  <si>
    <t>Wellbeing initiatives to support employees, including those working remotely, on the contract .</t>
  </si>
  <si>
    <t>The Contractor must deliver a minimum value of 100 Social Value points for every £1 million (and pro-rata) in invoiced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</si>
</sst>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sz val="12"/>
      <color rgb="FF000000"/>
      <name val="Calibri"/>
      <family val="2"/>
      <scheme val="minor"/>
    </font>
    <font>
      <sz val="8"/>
      <name val="Calibri"/>
      <family val="2"/>
      <scheme val="minor"/>
    </font>
    <font>
      <b/>
      <sz val="12"/>
      <color rgb="FFFFFFFF"/>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BC2E6"/>
        <bgColor rgb="FF000000"/>
      </patternFill>
    </fill>
    <fill>
      <patternFill patternType="solid">
        <fgColor rgb="FF2F75B5"/>
        <bgColor rgb="FF000000"/>
      </patternFill>
    </fill>
    <fill>
      <patternFill patternType="solid">
        <fgColor rgb="FFFFFF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2" xfId="0" applyFont="1" applyFill="1" applyBorder="1" applyAlignment="1">
      <alignment vertical="center" wrapText="1"/>
    </xf>
    <xf numFmtId="0" fontId="14" fillId="8" borderId="3" xfId="0" applyFont="1" applyFill="1" applyBorder="1" applyAlignment="1">
      <alignment vertical="top" wrapText="1"/>
    </xf>
    <xf numFmtId="0" fontId="12" fillId="9" borderId="1" xfId="0" applyFont="1" applyFill="1" applyBorder="1"/>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74083</xdr:colOff>
      <xdr:row>4</xdr:row>
      <xdr:rowOff>158749</xdr:rowOff>
    </xdr:from>
    <xdr:to>
      <xdr:col>10</xdr:col>
      <xdr:colOff>455082</xdr:colOff>
      <xdr:row>14</xdr:row>
      <xdr:rowOff>381001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8916" y="1195916"/>
          <a:ext cx="4571999" cy="183091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Include</a:t>
          </a:r>
          <a:r>
            <a:rPr lang="en-US" sz="1200" b="1" u="sng" baseline="0">
              <a:solidFill>
                <a:srgbClr val="FF0000"/>
              </a:solidFill>
            </a:rPr>
            <a:t> any minimum mandatory requirements here if included within Social Value Schedule</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if included out within Social Value Schedule</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cCann, Jeannie" id="{03A9D1AE-A3DD-4468-AA2A-2C785BA94EF6}" userId="S::Jeannie.McCann@sibni.org::b760aa5a-be7d-4199-93bb-43846a472f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2-19T11:11:53.09" personId="{03A9D1AE-A3DD-4468-AA2A-2C785BA94EF6}" id="{0636A73A-E6FE-48D2-9848-9A80C16F5A52}">
    <text>If a cap applies, add: capped at an averaged contract value of £3 million per annum.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32</v>
      </c>
    </row>
    <row r="2" spans="1:2" x14ac:dyDescent="0.35">
      <c r="A2" s="3"/>
    </row>
    <row r="4" spans="1:2" x14ac:dyDescent="0.35">
      <c r="A4" s="4" t="s">
        <v>0</v>
      </c>
      <c r="B4" s="30"/>
    </row>
    <row r="5" spans="1:2" x14ac:dyDescent="0.35">
      <c r="A5" s="4" t="s">
        <v>1</v>
      </c>
      <c r="B5" s="30"/>
    </row>
    <row r="6" spans="1:2" x14ac:dyDescent="0.35">
      <c r="A6" s="4" t="s">
        <v>2</v>
      </c>
      <c r="B6" s="30"/>
    </row>
    <row r="7" spans="1:2" x14ac:dyDescent="0.35">
      <c r="A7" s="4" t="s">
        <v>3</v>
      </c>
      <c r="B7" s="30"/>
    </row>
    <row r="9" spans="1:2" x14ac:dyDescent="0.35">
      <c r="A9" s="23" t="s">
        <v>15</v>
      </c>
    </row>
    <row r="11" spans="1:2" x14ac:dyDescent="0.35">
      <c r="A11" s="4" t="s">
        <v>4</v>
      </c>
      <c r="B11" s="30"/>
    </row>
    <row r="12" spans="1:2" x14ac:dyDescent="0.35">
      <c r="A12" s="4" t="s">
        <v>5</v>
      </c>
      <c r="B12" s="30"/>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65"/>
  <sheetViews>
    <sheetView tabSelected="1" topLeftCell="A54" zoomScale="90" zoomScaleNormal="90" workbookViewId="0">
      <selection activeCell="D62" sqref="D62"/>
    </sheetView>
  </sheetViews>
  <sheetFormatPr defaultColWidth="9.1796875" defaultRowHeight="15.5" x14ac:dyDescent="0.35"/>
  <cols>
    <col min="1" max="1" width="43.1796875" style="5" customWidth="1"/>
    <col min="2" max="2" width="29.1796875" style="5" customWidth="1"/>
    <col min="3" max="3" width="35.1796875" style="5" customWidth="1"/>
    <col min="4" max="4" width="46" style="5" customWidth="1"/>
    <col min="5" max="5" width="13.81640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7" t="s">
        <v>35</v>
      </c>
      <c r="B1" s="37"/>
      <c r="C1" s="37"/>
      <c r="D1" s="37"/>
    </row>
    <row r="2" spans="1:10" x14ac:dyDescent="0.35">
      <c r="A2" s="2" t="s">
        <v>16</v>
      </c>
      <c r="B2" s="33"/>
    </row>
    <row r="4" spans="1:10" x14ac:dyDescent="0.35">
      <c r="A4" s="5" t="s">
        <v>107</v>
      </c>
    </row>
    <row r="5" spans="1:10" x14ac:dyDescent="0.35">
      <c r="A5" s="1" t="s">
        <v>8</v>
      </c>
      <c r="B5" s="1"/>
      <c r="C5" s="26"/>
      <c r="D5" s="6" t="s">
        <v>9</v>
      </c>
    </row>
    <row r="6" spans="1:10" x14ac:dyDescent="0.35">
      <c r="A6" s="1" t="s">
        <v>33</v>
      </c>
      <c r="B6" s="1"/>
      <c r="C6" s="7"/>
      <c r="D6" s="6" t="s">
        <v>17</v>
      </c>
    </row>
    <row r="7" spans="1:10" x14ac:dyDescent="0.35">
      <c r="A7" s="1" t="s">
        <v>10</v>
      </c>
      <c r="B7" s="1"/>
      <c r="C7" s="8"/>
      <c r="D7" s="6" t="s">
        <v>11</v>
      </c>
    </row>
    <row r="8" spans="1:10" x14ac:dyDescent="0.35">
      <c r="A8" s="2"/>
      <c r="B8" s="2"/>
      <c r="C8" s="9"/>
      <c r="D8" s="2"/>
    </row>
    <row r="9" spans="1:10" hidden="1" x14ac:dyDescent="0.35">
      <c r="A9" s="2"/>
      <c r="B9" s="2"/>
      <c r="C9" s="5" t="s">
        <v>12</v>
      </c>
      <c r="D9" s="2" t="s">
        <v>13</v>
      </c>
    </row>
    <row r="10" spans="1:10" hidden="1" x14ac:dyDescent="0.35">
      <c r="A10" s="2"/>
      <c r="B10" s="2"/>
      <c r="C10" s="27" t="e">
        <f>C5/C7</f>
        <v>#DIV/0!</v>
      </c>
      <c r="D10" s="28" t="e">
        <f>IF(C10&gt;=3,3,IF(C10&lt;=3,C10))</f>
        <v>#DIV/0!</v>
      </c>
    </row>
    <row r="11" spans="1:10" x14ac:dyDescent="0.35">
      <c r="A11" s="5" t="s">
        <v>42</v>
      </c>
    </row>
    <row r="12" spans="1:10" x14ac:dyDescent="0.35">
      <c r="A12" s="10"/>
      <c r="B12" s="10"/>
      <c r="C12" s="10"/>
      <c r="D12" s="10"/>
    </row>
    <row r="13" spans="1:10" x14ac:dyDescent="0.35">
      <c r="A13" s="24" t="s">
        <v>20</v>
      </c>
      <c r="B13" s="24"/>
      <c r="C13" s="25"/>
      <c r="D13" s="25"/>
      <c r="E13" s="25"/>
      <c r="F13" s="25"/>
      <c r="G13" s="25"/>
    </row>
    <row r="15" spans="1:10" x14ac:dyDescent="0.35">
      <c r="A15" s="32" t="s">
        <v>30</v>
      </c>
      <c r="B15" s="31" t="s">
        <v>34</v>
      </c>
      <c r="C15" s="31" t="s">
        <v>18</v>
      </c>
      <c r="D15" s="22" t="s">
        <v>29</v>
      </c>
      <c r="E15" s="6" t="s">
        <v>6</v>
      </c>
      <c r="G15" s="2"/>
      <c r="H15" s="2"/>
      <c r="I15" s="2"/>
      <c r="J15" s="2"/>
    </row>
    <row r="16" spans="1:10" ht="45" customHeight="1" x14ac:dyDescent="0.35">
      <c r="A16" s="14" t="s">
        <v>21</v>
      </c>
      <c r="B16" s="15" t="s">
        <v>44</v>
      </c>
      <c r="C16" s="15" t="s">
        <v>7</v>
      </c>
      <c r="D16" s="29"/>
      <c r="E16" s="18">
        <f>D16*(75/52)</f>
        <v>0</v>
      </c>
      <c r="G16" s="11"/>
      <c r="H16" s="12"/>
    </row>
    <row r="17" spans="1:8" ht="45" customHeight="1" x14ac:dyDescent="0.35">
      <c r="A17" s="14" t="s">
        <v>22</v>
      </c>
      <c r="B17" s="15" t="s">
        <v>45</v>
      </c>
      <c r="C17" s="15" t="s">
        <v>7</v>
      </c>
      <c r="D17" s="29"/>
      <c r="E17" s="18">
        <f>D17*(90/52)</f>
        <v>0</v>
      </c>
      <c r="G17" s="11"/>
      <c r="H17" s="12"/>
    </row>
    <row r="18" spans="1:8" ht="45" customHeight="1" x14ac:dyDescent="0.35">
      <c r="A18" s="14" t="s">
        <v>49</v>
      </c>
      <c r="B18" s="15" t="s">
        <v>45</v>
      </c>
      <c r="C18" s="15" t="s">
        <v>7</v>
      </c>
      <c r="D18" s="29"/>
      <c r="E18" s="18">
        <f>D18*(90/52)</f>
        <v>0</v>
      </c>
      <c r="G18" s="11"/>
      <c r="H18" s="12"/>
    </row>
    <row r="19" spans="1:8" ht="45" customHeight="1" x14ac:dyDescent="0.35">
      <c r="A19" s="14" t="s">
        <v>56</v>
      </c>
      <c r="B19" s="15" t="s">
        <v>36</v>
      </c>
      <c r="C19" s="15" t="s">
        <v>14</v>
      </c>
      <c r="D19" s="29"/>
      <c r="E19" s="19">
        <f>D19*(10/8)</f>
        <v>0</v>
      </c>
      <c r="G19" s="11"/>
      <c r="H19" s="12"/>
    </row>
    <row r="20" spans="1:8" ht="46.5" x14ac:dyDescent="0.35">
      <c r="A20" s="14" t="s">
        <v>66</v>
      </c>
      <c r="B20" s="15" t="s">
        <v>46</v>
      </c>
      <c r="C20" s="15" t="s">
        <v>7</v>
      </c>
      <c r="D20" s="29"/>
      <c r="E20" s="19">
        <f>D20*(10/4)</f>
        <v>0</v>
      </c>
      <c r="H20" s="12"/>
    </row>
    <row r="21" spans="1:8" ht="46.5" x14ac:dyDescent="0.35">
      <c r="A21" s="14" t="s">
        <v>23</v>
      </c>
      <c r="B21" s="15" t="s">
        <v>47</v>
      </c>
      <c r="C21" s="15" t="s">
        <v>7</v>
      </c>
      <c r="D21" s="29"/>
      <c r="E21" s="19">
        <f>D21*(15/4)</f>
        <v>0</v>
      </c>
      <c r="H21" s="12"/>
    </row>
    <row r="22" spans="1:8" ht="46.25" customHeight="1" x14ac:dyDescent="0.35">
      <c r="A22" s="14" t="s">
        <v>50</v>
      </c>
      <c r="B22" s="15" t="s">
        <v>47</v>
      </c>
      <c r="C22" s="15" t="s">
        <v>7</v>
      </c>
      <c r="D22" s="29"/>
      <c r="E22" s="19">
        <f>D22*(15/4)</f>
        <v>0</v>
      </c>
      <c r="H22" s="12"/>
    </row>
    <row r="23" spans="1:8" ht="62" x14ac:dyDescent="0.35">
      <c r="A23" s="14" t="s">
        <v>24</v>
      </c>
      <c r="B23" s="15" t="s">
        <v>36</v>
      </c>
      <c r="C23" s="15" t="s">
        <v>14</v>
      </c>
      <c r="D23" s="29"/>
      <c r="E23" s="19">
        <f>D23*(10/8)</f>
        <v>0</v>
      </c>
      <c r="H23" s="12"/>
    </row>
    <row r="24" spans="1:8" ht="46.5" x14ac:dyDescent="0.35">
      <c r="A24" s="14" t="s">
        <v>25</v>
      </c>
      <c r="B24" s="15" t="s">
        <v>37</v>
      </c>
      <c r="C24" s="15" t="s">
        <v>14</v>
      </c>
      <c r="D24" s="29"/>
      <c r="E24" s="19">
        <f>D24*(15/8)</f>
        <v>0</v>
      </c>
      <c r="H24" s="12"/>
    </row>
    <row r="25" spans="1:8" ht="42" customHeight="1" x14ac:dyDescent="0.35">
      <c r="A25" s="14" t="s">
        <v>51</v>
      </c>
      <c r="B25" s="15" t="s">
        <v>37</v>
      </c>
      <c r="C25" s="15" t="s">
        <v>14</v>
      </c>
      <c r="D25" s="29"/>
      <c r="E25" s="19">
        <f>D25*(15/8)</f>
        <v>0</v>
      </c>
      <c r="H25" s="12"/>
    </row>
    <row r="26" spans="1:8" ht="46.5" x14ac:dyDescent="0.35">
      <c r="A26" s="14" t="s">
        <v>59</v>
      </c>
      <c r="B26" s="15" t="s">
        <v>60</v>
      </c>
      <c r="C26" s="16" t="s">
        <v>61</v>
      </c>
      <c r="D26" s="29"/>
      <c r="E26" s="19">
        <f>IF(D26="yes",30,0)</f>
        <v>0</v>
      </c>
      <c r="H26" s="12"/>
    </row>
    <row r="27" spans="1:8" ht="46.5" x14ac:dyDescent="0.35">
      <c r="A27" s="14" t="s">
        <v>67</v>
      </c>
      <c r="B27" s="15" t="s">
        <v>44</v>
      </c>
      <c r="C27" s="15" t="s">
        <v>7</v>
      </c>
      <c r="D27" s="29"/>
      <c r="E27" s="18">
        <f>D27*(75/52)</f>
        <v>0</v>
      </c>
      <c r="H27" s="12"/>
    </row>
    <row r="28" spans="1:8" ht="46.5" x14ac:dyDescent="0.35">
      <c r="A28" s="14" t="s">
        <v>68</v>
      </c>
      <c r="B28" s="15" t="s">
        <v>45</v>
      </c>
      <c r="C28" s="15" t="s">
        <v>7</v>
      </c>
      <c r="D28" s="29"/>
      <c r="E28" s="18">
        <f>D28*(90/52)</f>
        <v>0</v>
      </c>
      <c r="H28" s="12"/>
    </row>
    <row r="29" spans="1:8" ht="46.5" x14ac:dyDescent="0.35">
      <c r="A29" s="14" t="s">
        <v>69</v>
      </c>
      <c r="B29" s="15" t="s">
        <v>46</v>
      </c>
      <c r="C29" s="15" t="s">
        <v>7</v>
      </c>
      <c r="D29" s="29"/>
      <c r="E29" s="19">
        <f>D29*(10/4)</f>
        <v>0</v>
      </c>
      <c r="H29" s="12"/>
    </row>
    <row r="30" spans="1:8" ht="60.75" customHeight="1" x14ac:dyDescent="0.35">
      <c r="A30" s="14" t="s">
        <v>70</v>
      </c>
      <c r="B30" s="15" t="s">
        <v>47</v>
      </c>
      <c r="C30" s="15" t="s">
        <v>7</v>
      </c>
      <c r="D30" s="29"/>
      <c r="E30" s="19">
        <f>D30*(15/4)</f>
        <v>0</v>
      </c>
      <c r="H30" s="12"/>
    </row>
    <row r="31" spans="1:8" ht="62" x14ac:dyDescent="0.35">
      <c r="A31" s="14" t="s">
        <v>71</v>
      </c>
      <c r="B31" s="15" t="s">
        <v>36</v>
      </c>
      <c r="C31" s="15" t="s">
        <v>14</v>
      </c>
      <c r="D31" s="29"/>
      <c r="E31" s="19">
        <f>D31*(10/8)</f>
        <v>0</v>
      </c>
      <c r="H31" s="12"/>
    </row>
    <row r="32" spans="1:8" ht="45.65" customHeight="1" x14ac:dyDescent="0.35">
      <c r="A32" s="14" t="s">
        <v>72</v>
      </c>
      <c r="B32" s="15" t="s">
        <v>37</v>
      </c>
      <c r="C32" s="15" t="s">
        <v>14</v>
      </c>
      <c r="D32" s="29"/>
      <c r="E32" s="19">
        <f>D32*(15/8)</f>
        <v>0</v>
      </c>
      <c r="H32" s="12"/>
    </row>
    <row r="33" spans="1:8" ht="46.5" x14ac:dyDescent="0.35">
      <c r="A33" s="14" t="s">
        <v>73</v>
      </c>
      <c r="B33" s="15" t="s">
        <v>60</v>
      </c>
      <c r="C33" s="16" t="s">
        <v>74</v>
      </c>
      <c r="D33" s="29"/>
      <c r="E33" s="19">
        <f>IF(D33="yes",30,0)</f>
        <v>0</v>
      </c>
      <c r="H33" s="12"/>
    </row>
    <row r="34" spans="1:8" x14ac:dyDescent="0.35">
      <c r="A34" s="14" t="s">
        <v>75</v>
      </c>
      <c r="B34" s="15" t="s">
        <v>76</v>
      </c>
      <c r="C34" s="16" t="s">
        <v>77</v>
      </c>
      <c r="D34" s="29"/>
      <c r="E34" s="19">
        <f>IF(D34="yes",30,0)</f>
        <v>0</v>
      </c>
      <c r="H34" s="12"/>
    </row>
    <row r="35" spans="1:8" ht="31" x14ac:dyDescent="0.35">
      <c r="A35" s="14" t="s">
        <v>78</v>
      </c>
      <c r="B35" s="15" t="s">
        <v>79</v>
      </c>
      <c r="C35" s="16" t="s">
        <v>14</v>
      </c>
      <c r="D35" s="29"/>
      <c r="E35" s="19">
        <f>D35*(10/8)</f>
        <v>0</v>
      </c>
      <c r="H35" s="12"/>
    </row>
    <row r="36" spans="1:8" ht="62" x14ac:dyDescent="0.35">
      <c r="A36" s="14" t="s">
        <v>80</v>
      </c>
      <c r="B36" s="15" t="s">
        <v>52</v>
      </c>
      <c r="C36" s="16" t="s">
        <v>53</v>
      </c>
      <c r="D36" s="29"/>
      <c r="E36" s="19">
        <f>IF(D36="yes",50,0)</f>
        <v>0</v>
      </c>
      <c r="H36" s="12"/>
    </row>
    <row r="37" spans="1:8" ht="46.5" x14ac:dyDescent="0.35">
      <c r="A37" s="14" t="s">
        <v>26</v>
      </c>
      <c r="B37" s="15" t="s">
        <v>43</v>
      </c>
      <c r="C37" s="17" t="s">
        <v>81</v>
      </c>
      <c r="D37" s="29"/>
      <c r="E37" s="19">
        <f>D37*30</f>
        <v>0</v>
      </c>
      <c r="H37" s="12"/>
    </row>
    <row r="38" spans="1:8" ht="60.75" customHeight="1" x14ac:dyDescent="0.35">
      <c r="A38" s="14" t="s">
        <v>65</v>
      </c>
      <c r="B38" s="15" t="s">
        <v>48</v>
      </c>
      <c r="C38" s="17" t="s">
        <v>82</v>
      </c>
      <c r="D38" s="29"/>
      <c r="E38" s="19">
        <f>D38*20</f>
        <v>0</v>
      </c>
      <c r="H38" s="12"/>
    </row>
    <row r="39" spans="1:8" ht="60.75" customHeight="1" x14ac:dyDescent="0.35">
      <c r="A39" s="14" t="s">
        <v>83</v>
      </c>
      <c r="B39" s="15" t="s">
        <v>84</v>
      </c>
      <c r="C39" s="17" t="s">
        <v>85</v>
      </c>
      <c r="D39" s="29"/>
      <c r="E39" s="19">
        <f>D39*30</f>
        <v>0</v>
      </c>
      <c r="H39" s="12"/>
    </row>
    <row r="40" spans="1:8" ht="77.5" x14ac:dyDescent="0.35">
      <c r="A40" s="14" t="s">
        <v>86</v>
      </c>
      <c r="B40" s="15" t="s">
        <v>36</v>
      </c>
      <c r="C40" s="15" t="s">
        <v>14</v>
      </c>
      <c r="D40" s="29"/>
      <c r="E40" s="19">
        <f>D40/8*10</f>
        <v>0</v>
      </c>
      <c r="H40" s="12"/>
    </row>
    <row r="41" spans="1:8" ht="46.5" x14ac:dyDescent="0.35">
      <c r="A41" s="14" t="s">
        <v>58</v>
      </c>
      <c r="B41" s="15" t="s">
        <v>60</v>
      </c>
      <c r="C41" s="16" t="s">
        <v>74</v>
      </c>
      <c r="D41" s="29"/>
      <c r="E41" s="19">
        <f>IF(D41="yes",30,0)</f>
        <v>0</v>
      </c>
      <c r="H41" s="12"/>
    </row>
    <row r="42" spans="1:8" ht="46.5" x14ac:dyDescent="0.35">
      <c r="A42" s="14" t="s">
        <v>87</v>
      </c>
      <c r="B42" s="15" t="s">
        <v>60</v>
      </c>
      <c r="C42" s="16" t="s">
        <v>74</v>
      </c>
      <c r="D42" s="29"/>
      <c r="E42" s="19">
        <f>IF(D42="yes",30,0)</f>
        <v>0</v>
      </c>
      <c r="H42" s="12"/>
    </row>
    <row r="43" spans="1:8" ht="31" x14ac:dyDescent="0.35">
      <c r="A43" s="14" t="s">
        <v>62</v>
      </c>
      <c r="B43" s="15" t="s">
        <v>39</v>
      </c>
      <c r="C43" s="15" t="s">
        <v>14</v>
      </c>
      <c r="D43" s="29"/>
      <c r="E43" s="19">
        <f>D43*(10/8)</f>
        <v>0</v>
      </c>
      <c r="H43" s="12"/>
    </row>
    <row r="44" spans="1:8" ht="31" x14ac:dyDescent="0.35">
      <c r="A44" s="14" t="s">
        <v>88</v>
      </c>
      <c r="B44" s="15" t="s">
        <v>54</v>
      </c>
      <c r="C44" s="15" t="s">
        <v>14</v>
      </c>
      <c r="D44" s="29"/>
      <c r="E44" s="19">
        <f>D44*(10/8)</f>
        <v>0</v>
      </c>
      <c r="H44" s="12"/>
    </row>
    <row r="45" spans="1:8" ht="31" x14ac:dyDescent="0.35">
      <c r="A45" s="14" t="s">
        <v>89</v>
      </c>
      <c r="B45" s="15" t="s">
        <v>39</v>
      </c>
      <c r="C45" s="15" t="s">
        <v>14</v>
      </c>
      <c r="D45" s="29"/>
      <c r="E45" s="19">
        <f>D45*(10/8)</f>
        <v>0</v>
      </c>
      <c r="H45" s="12"/>
    </row>
    <row r="46" spans="1:8" ht="31" x14ac:dyDescent="0.35">
      <c r="A46" s="14" t="s">
        <v>90</v>
      </c>
      <c r="B46" s="15" t="s">
        <v>54</v>
      </c>
      <c r="C46" s="15" t="s">
        <v>14</v>
      </c>
      <c r="D46" s="29"/>
      <c r="E46" s="19">
        <f>D46*(10/8)</f>
        <v>0</v>
      </c>
      <c r="H46" s="12"/>
    </row>
    <row r="47" spans="1:8" ht="31" x14ac:dyDescent="0.35">
      <c r="A47" s="14" t="s">
        <v>91</v>
      </c>
      <c r="B47" s="15" t="s">
        <v>39</v>
      </c>
      <c r="C47" s="15" t="s">
        <v>14</v>
      </c>
      <c r="D47" s="29"/>
      <c r="E47" s="19">
        <f>D47*(10/8)</f>
        <v>0</v>
      </c>
      <c r="H47" s="12"/>
    </row>
    <row r="48" spans="1:8" ht="46.5" x14ac:dyDescent="0.35">
      <c r="A48" s="14" t="s">
        <v>92</v>
      </c>
      <c r="B48" s="15" t="s">
        <v>60</v>
      </c>
      <c r="C48" s="16" t="s">
        <v>74</v>
      </c>
      <c r="D48" s="29"/>
      <c r="E48" s="19">
        <f>IF(D48="yes",30,0)</f>
        <v>0</v>
      </c>
      <c r="H48" s="12"/>
    </row>
    <row r="49" spans="1:8" ht="46.5" x14ac:dyDescent="0.35">
      <c r="A49" s="14" t="s">
        <v>93</v>
      </c>
      <c r="B49" s="15" t="s">
        <v>60</v>
      </c>
      <c r="C49" s="16" t="s">
        <v>74</v>
      </c>
      <c r="D49" s="29"/>
      <c r="E49" s="19">
        <f>IF(D49="yes",30,0)</f>
        <v>0</v>
      </c>
      <c r="H49" s="12"/>
    </row>
    <row r="50" spans="1:8" ht="31" x14ac:dyDescent="0.35">
      <c r="A50" s="14" t="s">
        <v>94</v>
      </c>
      <c r="B50" s="15" t="s">
        <v>64</v>
      </c>
      <c r="C50" s="15" t="s">
        <v>95</v>
      </c>
      <c r="D50" s="29"/>
      <c r="E50" s="19">
        <f>D50*30</f>
        <v>0</v>
      </c>
      <c r="H50" s="12"/>
    </row>
    <row r="51" spans="1:8" ht="31" x14ac:dyDescent="0.35">
      <c r="A51" s="14" t="s">
        <v>57</v>
      </c>
      <c r="B51" s="15" t="s">
        <v>40</v>
      </c>
      <c r="C51" s="15" t="s">
        <v>14</v>
      </c>
      <c r="D51" s="29"/>
      <c r="E51" s="19">
        <f>D51*(10/8)</f>
        <v>0</v>
      </c>
      <c r="H51" s="12"/>
    </row>
    <row r="52" spans="1:8" ht="30" customHeight="1" x14ac:dyDescent="0.35">
      <c r="A52" s="14" t="s">
        <v>96</v>
      </c>
      <c r="B52" s="15" t="s">
        <v>39</v>
      </c>
      <c r="C52" s="15" t="s">
        <v>14</v>
      </c>
      <c r="D52" s="29"/>
      <c r="E52" s="19">
        <f>D52*(10/8)</f>
        <v>0</v>
      </c>
      <c r="H52" s="12"/>
    </row>
    <row r="53" spans="1:8" ht="31" x14ac:dyDescent="0.35">
      <c r="A53" s="14" t="s">
        <v>19</v>
      </c>
      <c r="B53" s="15" t="s">
        <v>63</v>
      </c>
      <c r="C53" s="16" t="s">
        <v>31</v>
      </c>
      <c r="D53" s="29"/>
      <c r="E53" s="19">
        <f>IF(D53="yes",30,0)</f>
        <v>0</v>
      </c>
    </row>
    <row r="54" spans="1:8" ht="31" x14ac:dyDescent="0.35">
      <c r="A54" s="14" t="s">
        <v>19</v>
      </c>
      <c r="B54" s="15" t="s">
        <v>38</v>
      </c>
      <c r="C54" s="16" t="s">
        <v>97</v>
      </c>
      <c r="D54" s="29"/>
      <c r="E54" s="19">
        <f>IF(D54="yes",20,0)</f>
        <v>0</v>
      </c>
    </row>
    <row r="55" spans="1:8" ht="46.5" x14ac:dyDescent="0.35">
      <c r="A55" s="14" t="s">
        <v>98</v>
      </c>
      <c r="B55" s="15" t="s">
        <v>60</v>
      </c>
      <c r="C55" s="16" t="s">
        <v>74</v>
      </c>
      <c r="D55" s="29"/>
      <c r="E55" s="19">
        <f>IF(D55="yes",30,0)</f>
        <v>0</v>
      </c>
    </row>
    <row r="56" spans="1:8" ht="46.5" x14ac:dyDescent="0.35">
      <c r="A56" s="14" t="s">
        <v>106</v>
      </c>
      <c r="B56" s="15" t="s">
        <v>55</v>
      </c>
      <c r="C56" s="15" t="s">
        <v>14</v>
      </c>
      <c r="D56" s="29"/>
      <c r="E56" s="19">
        <f t="shared" ref="E56" si="0">D56*(10/8)</f>
        <v>0</v>
      </c>
    </row>
    <row r="57" spans="1:8" ht="46.5" x14ac:dyDescent="0.35">
      <c r="A57" s="14" t="s">
        <v>99</v>
      </c>
      <c r="B57" s="15" t="s">
        <v>55</v>
      </c>
      <c r="C57" s="15" t="s">
        <v>14</v>
      </c>
      <c r="D57" s="29"/>
      <c r="E57" s="19">
        <f t="shared" ref="E57:E61" si="1">D57*(10/8)</f>
        <v>0</v>
      </c>
    </row>
    <row r="58" spans="1:8" ht="62" x14ac:dyDescent="0.35">
      <c r="A58" s="14" t="s">
        <v>100</v>
      </c>
      <c r="B58" s="15" t="s">
        <v>55</v>
      </c>
      <c r="C58" s="15" t="s">
        <v>14</v>
      </c>
      <c r="D58" s="29"/>
      <c r="E58" s="19">
        <f t="shared" si="1"/>
        <v>0</v>
      </c>
    </row>
    <row r="59" spans="1:8" ht="46.5" x14ac:dyDescent="0.35">
      <c r="A59" s="14" t="s">
        <v>101</v>
      </c>
      <c r="B59" s="15" t="s">
        <v>40</v>
      </c>
      <c r="C59" s="15" t="s">
        <v>14</v>
      </c>
      <c r="D59" s="29"/>
      <c r="E59" s="19">
        <f t="shared" si="1"/>
        <v>0</v>
      </c>
    </row>
    <row r="60" spans="1:8" ht="46.5" x14ac:dyDescent="0.35">
      <c r="A60" s="14" t="s">
        <v>102</v>
      </c>
      <c r="B60" s="15" t="s">
        <v>40</v>
      </c>
      <c r="C60" s="15" t="s">
        <v>14</v>
      </c>
      <c r="D60" s="29"/>
      <c r="E60" s="19">
        <f t="shared" si="1"/>
        <v>0</v>
      </c>
    </row>
    <row r="61" spans="1:8" ht="77.5" x14ac:dyDescent="0.35">
      <c r="A61" s="35" t="s">
        <v>103</v>
      </c>
      <c r="B61" s="34" t="s">
        <v>41</v>
      </c>
      <c r="C61" s="34" t="s">
        <v>14</v>
      </c>
      <c r="D61" s="36"/>
      <c r="E61" s="19">
        <f t="shared" si="1"/>
        <v>0</v>
      </c>
    </row>
    <row r="62" spans="1:8" ht="46.5" x14ac:dyDescent="0.35">
      <c r="A62" s="14" t="s">
        <v>104</v>
      </c>
      <c r="B62" s="15" t="s">
        <v>60</v>
      </c>
      <c r="C62" s="16" t="s">
        <v>74</v>
      </c>
      <c r="D62" s="29"/>
      <c r="E62" s="19">
        <f>IF(D62="yes",30,0)</f>
        <v>0</v>
      </c>
    </row>
    <row r="63" spans="1:8" ht="46.5" x14ac:dyDescent="0.35">
      <c r="A63" s="14" t="s">
        <v>105</v>
      </c>
      <c r="B63" s="34" t="s">
        <v>41</v>
      </c>
      <c r="C63" s="34" t="s">
        <v>14</v>
      </c>
      <c r="D63" s="36"/>
      <c r="E63" s="19">
        <f>D63*(10/8)</f>
        <v>0</v>
      </c>
    </row>
    <row r="64" spans="1:8" x14ac:dyDescent="0.35">
      <c r="A64" s="13"/>
      <c r="B64" s="13"/>
      <c r="C64" s="1" t="s">
        <v>27</v>
      </c>
      <c r="D64" s="1"/>
      <c r="E64" s="20">
        <f>SUM(E1:E63)</f>
        <v>0</v>
      </c>
    </row>
    <row r="65" spans="3:5" x14ac:dyDescent="0.35">
      <c r="C65" s="21" t="s">
        <v>28</v>
      </c>
      <c r="D65" s="1"/>
      <c r="E65" s="20">
        <f>C6</f>
        <v>0</v>
      </c>
    </row>
  </sheetData>
  <sheetProtection selectLockedCells="1"/>
  <mergeCells count="1">
    <mergeCell ref="A1:D1"/>
  </mergeCells>
  <phoneticPr fontId="13" type="noConversion"/>
  <dataValidations count="1">
    <dataValidation type="list" allowBlank="1" showInputMessage="1" showErrorMessage="1" sqref="D26 D36 D62 D33:D34 D41:D42 D48:D50 D53:D55" xr:uid="{00000000-0002-0000-0100-000000000000}">
      <formula1>"yes,no"</formula1>
    </dataValidation>
  </dataValidations>
  <pageMargins left="0.7" right="0.7" top="0.75" bottom="0.75" header="0.3" footer="0.3"/>
  <pageSetup paperSize="9"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2025-02-19T16:02:57Z</dcterms:modified>
</cp:coreProperties>
</file>