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sib-macla\Desktop\2025\Model docs on scoring for IT\Final Docs for Website\"/>
    </mc:Choice>
  </mc:AlternateContent>
  <xr:revisionPtr revIDLastSave="0" documentId="13_ncr:1_{F79CB59A-32DE-4FB6-8CE7-50F4FFEA9F5B}" xr6:coauthVersionLast="47" xr6:coauthVersionMax="47" xr10:uidLastSave="{00000000-0000-0000-0000-000000000000}"/>
  <bookViews>
    <workbookView xWindow="-110" yWindow="-110" windowWidth="19420" windowHeight="10420" activeTab="1" xr2:uid="{00000000-000D-0000-FFFF-FFFF00000000}"/>
  </bookViews>
  <sheets>
    <sheet name="Declaration" sheetId="1" r:id="rId1"/>
    <sheet name="Delivery Pla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3" i="2" l="1"/>
  <c r="E72" i="2"/>
  <c r="E70" i="2"/>
  <c r="E61" i="2"/>
  <c r="E60" i="2"/>
  <c r="E35" i="2"/>
  <c r="E34" i="2"/>
  <c r="E81" i="2"/>
  <c r="E80" i="2"/>
  <c r="E75" i="2"/>
  <c r="E74" i="2"/>
  <c r="E71" i="2"/>
  <c r="E69" i="2"/>
  <c r="E64" i="2"/>
  <c r="E62" i="2"/>
  <c r="E63" i="2"/>
  <c r="E59" i="2"/>
  <c r="E52" i="2"/>
  <c r="E43" i="2"/>
  <c r="E42" i="2"/>
  <c r="E41" i="2"/>
  <c r="E40" i="2"/>
  <c r="E39" i="2"/>
  <c r="E38" i="2"/>
  <c r="E37" i="2"/>
  <c r="E83" i="2"/>
  <c r="E31" i="2"/>
  <c r="E28" i="2"/>
  <c r="E46" i="2"/>
  <c r="E79" i="2"/>
  <c r="E78" i="2"/>
  <c r="E77" i="2"/>
  <c r="E76" i="2"/>
  <c r="E65" i="2"/>
  <c r="E67" i="2"/>
  <c r="E55" i="2"/>
  <c r="E54" i="2"/>
  <c r="E22" i="2" l="1"/>
  <c r="E21" i="2"/>
  <c r="E20" i="2"/>
  <c r="E19" i="2"/>
  <c r="E68" i="2" l="1"/>
  <c r="E48" i="2"/>
  <c r="E45" i="2"/>
  <c r="E25" i="2"/>
  <c r="E18" i="2"/>
  <c r="E51" i="2"/>
  <c r="E50" i="2"/>
  <c r="E58" i="2"/>
  <c r="E49" i="2"/>
  <c r="E32" i="2"/>
  <c r="E33" i="2"/>
  <c r="E27" i="2" l="1"/>
  <c r="E26" i="2"/>
  <c r="E47" i="2" l="1"/>
  <c r="E17" i="2"/>
  <c r="E16" i="2"/>
  <c r="C10" i="2" l="1"/>
  <c r="D10" i="2" s="1"/>
  <c r="E82" i="2" l="1"/>
  <c r="E66" i="2"/>
  <c r="E57" i="2"/>
  <c r="E36" i="2"/>
  <c r="E30" i="2"/>
  <c r="E56" i="2" l="1"/>
  <c r="E44" i="2"/>
  <c r="E29" i="2"/>
  <c r="E24" i="2"/>
  <c r="E23" i="2"/>
  <c r="E84" i="2" l="1"/>
  <c r="E53" i="2"/>
  <c r="E85" i="2" l="1"/>
</calcChain>
</file>

<file path=xl/sharedStrings.xml><?xml version="1.0" encoding="utf-8"?>
<sst xmlns="http://schemas.openxmlformats.org/spreadsheetml/2006/main" count="232" uniqueCount="139">
  <si>
    <t>Contact Name</t>
  </si>
  <si>
    <t>Position</t>
  </si>
  <si>
    <t>Email address</t>
  </si>
  <si>
    <t>Telephone number</t>
  </si>
  <si>
    <t>Signed</t>
  </si>
  <si>
    <t>Date</t>
  </si>
  <si>
    <t>Points Value</t>
  </si>
  <si>
    <t>Number of FTE person weeks which will be delivered throughout this contract</t>
  </si>
  <si>
    <t>Estimated value of contract (in millions)</t>
  </si>
  <si>
    <t>million</t>
  </si>
  <si>
    <t>Term of contract (in years)</t>
  </si>
  <si>
    <t>years</t>
  </si>
  <si>
    <t>Value per annum</t>
  </si>
  <si>
    <t>Cap</t>
  </si>
  <si>
    <t>Number of hours which will be delivered throughout this contract</t>
  </si>
  <si>
    <t xml:space="preserve">I confirm that this Social Value Delivery Plan sets out the actions that will be undertaken to ensure the achievement of the social value requirements of the contract. </t>
  </si>
  <si>
    <t>Approach for the delivery of the social value requirements set out in Schedule XX</t>
  </si>
  <si>
    <t>Social Value points</t>
  </si>
  <si>
    <t>Unit of Measurement</t>
  </si>
  <si>
    <t>Waste and Resource Efficiencies in the delivery of the contract</t>
  </si>
  <si>
    <t>Paid employment for people from the Client's priority group</t>
  </si>
  <si>
    <t>Unwaged work placements for people who face barriers to employment or are from deprived areas</t>
  </si>
  <si>
    <t>Unwaged work placements for people from the Client's priority group</t>
  </si>
  <si>
    <t>Skills development and educational attainment for people who are considered to be disadvantaged in the labour market or at risk of social exclusion</t>
  </si>
  <si>
    <t xml:space="preserve">Skills development and educational attainment for people from the Client's priority group </t>
  </si>
  <si>
    <t>Inclusion of Social Enterprises in the contract's supply chain</t>
  </si>
  <si>
    <t>Total Social Value points which will be delivered by this plan</t>
  </si>
  <si>
    <t>Total Social Value points required to be delivered</t>
  </si>
  <si>
    <r>
      <t xml:space="preserve">Planned Delivery </t>
    </r>
    <r>
      <rPr>
        <i/>
        <sz val="12"/>
        <color theme="1"/>
        <rFont val="Calibri"/>
        <family val="2"/>
        <scheme val="minor"/>
      </rPr>
      <t>[to be completed by Bidder]</t>
    </r>
  </si>
  <si>
    <t>Social value initiative</t>
  </si>
  <si>
    <t>Resource sharing with a VCSE sector organisation</t>
  </si>
  <si>
    <t>Resource sharing with another business</t>
  </si>
  <si>
    <r>
      <t xml:space="preserve"> Social Value Delivery Plan </t>
    </r>
    <r>
      <rPr>
        <i/>
        <sz val="11"/>
        <color rgb="FFFF0000"/>
        <rFont val="Calibri"/>
        <family val="2"/>
        <scheme val="minor"/>
      </rPr>
      <t>[to be completed by the bidder and submitted with their tender response]</t>
    </r>
  </si>
  <si>
    <t>Total Social Value points to be delivered</t>
  </si>
  <si>
    <t>Points Calculation</t>
  </si>
  <si>
    <t>26 weeks FTE = 75 points</t>
  </si>
  <si>
    <t>26 weeks FTE = 90 points</t>
  </si>
  <si>
    <t>DRAFTING  NOTE: Contracting authorities must edit this tab to select the initiatives that have been included within the Social Value Schedule and remove all others</t>
  </si>
  <si>
    <t>8 hours support or training  = 10 points</t>
  </si>
  <si>
    <t>8 hours support or training  = 15 points</t>
  </si>
  <si>
    <t>Cyber security awareness training and educational attainment for people who are at risk of becoming victims of online crime</t>
  </si>
  <si>
    <t>Cyber security awareness training and educational attainment for people from the Client's priority group who are at risk of becoming victims of online crime</t>
  </si>
  <si>
    <t xml:space="preserve">Financial donation to support people within Northern Ireland who face barriers to employment to gain ICT qualifications </t>
  </si>
  <si>
    <t>Contribution of £500 towards attainment of ICT qualifications = 10 points</t>
  </si>
  <si>
    <t>Donation of ICT devices to people at risk of digital exclusion</t>
  </si>
  <si>
    <t>Contribution of £500 value of suitable ICT devices = 10 points</t>
  </si>
  <si>
    <t>Value of donation for ICT devices which will be delivered throughout this contract</t>
  </si>
  <si>
    <t>Completion of MSAT and submission of improvement plan = 50 points</t>
  </si>
  <si>
    <t>Completion of online assessment and submission of improvement plan in relation to work carried out on this contract</t>
  </si>
  <si>
    <t>Resource sharing with another business = 20 points</t>
  </si>
  <si>
    <t>8 hours of support or improvement  = 10 points</t>
  </si>
  <si>
    <t>8 hours of support = 10 points</t>
  </si>
  <si>
    <t>8 hours of activities = 10 points</t>
  </si>
  <si>
    <t xml:space="preserve">Digital skills development and educational attainment for people who are at risk of digital exclusion </t>
  </si>
  <si>
    <t xml:space="preserve">Digital skills development and educational attainment for people from the Client's priority group </t>
  </si>
  <si>
    <t>The social value initiatives which are eligible for inclusion on this contract and their associated points are detailed below under 'Social Value Initiatives'.</t>
  </si>
  <si>
    <t>MSAT and improvement plan</t>
  </si>
  <si>
    <t>Use of one social enterprise in the supply chain  = 30 points</t>
  </si>
  <si>
    <t>Use of one social enterprise in the supply chain (in relation to work carried out on this contract)</t>
  </si>
  <si>
    <t>Paid employment for people with a disability</t>
  </si>
  <si>
    <t>8 hours support or training = 15 points</t>
  </si>
  <si>
    <t>Use of at least one micro enterprise in the supply chain  = 20 points</t>
  </si>
  <si>
    <t>Fair Work Charter</t>
  </si>
  <si>
    <t>Training in Fair Work</t>
  </si>
  <si>
    <t>8 hours support or training =10 points</t>
  </si>
  <si>
    <t>Supply chain map</t>
  </si>
  <si>
    <t>1 map =30</t>
  </si>
  <si>
    <t>Supply chain map for the contract</t>
  </si>
  <si>
    <t>Tackling modern slavery training for employees on the contract</t>
  </si>
  <si>
    <t>8 hours training = 10 points</t>
  </si>
  <si>
    <t>Climate change and carbon reduction training for staff</t>
  </si>
  <si>
    <t>Value of donation which will be delivered throughout this contract</t>
  </si>
  <si>
    <t>Positive Action Outreach to increase representation of disabled people on the contract workforce</t>
  </si>
  <si>
    <t>2 weeks FTE = 10 points</t>
  </si>
  <si>
    <t>2 weeks FTE = 15 points</t>
  </si>
  <si>
    <t>1 action plan = 30 points</t>
  </si>
  <si>
    <t xml:space="preserve">Donation of IT licences and / software to organisations within the voluntary, community and social enterprise sector </t>
  </si>
  <si>
    <t xml:space="preserve">£500 value of IT licences / software  = 10 points
</t>
  </si>
  <si>
    <t>Value of donation for IT licences / software which will be delivered throughout this contract</t>
  </si>
  <si>
    <t>Digital skills development and educational attainment for employees and volunteers working within the Voluntary, Community and Social Enterprise sector</t>
  </si>
  <si>
    <t>Supply Chain Resilience and Capacity Action Plan</t>
  </si>
  <si>
    <t>Environmental Action Plan</t>
  </si>
  <si>
    <t>Action plan will be submitted in relation to work carried out on this contract</t>
  </si>
  <si>
    <t>Resource sharing with VCSE organisation = 30 points</t>
  </si>
  <si>
    <t xml:space="preserve">details of the travel scheme will be submitted in relation to the contract </t>
  </si>
  <si>
    <t>1 scheme = 30 points</t>
  </si>
  <si>
    <t xml:space="preserve">Environmental Initiatives </t>
  </si>
  <si>
    <t>Action plan for Reducing Carbon Footprint and Emissions for the contract, including the supply chain</t>
  </si>
  <si>
    <t>Packaging and waste Action Plan for the contract</t>
  </si>
  <si>
    <t>Health and Wellbeing Action Plan</t>
  </si>
  <si>
    <t>Equality, Diversity and Inclusion Action Plan</t>
  </si>
  <si>
    <t>Mentoring/pastoral support for those employees engaged  on the contract who are disadvantaged</t>
  </si>
  <si>
    <t>8 hours of support  = 10 points</t>
  </si>
  <si>
    <t>Initiatives to reduce the stigma of mental illness and increase awareness of health and well-being issues among employees and managers engaged on the Contract.</t>
  </si>
  <si>
    <t xml:space="preserve">Equality, diversity &amp; inclusion positive action </t>
  </si>
  <si>
    <t>In-work Progression and Skills Development Action Plan</t>
  </si>
  <si>
    <t>Inclusion of Micro Enterprise in the contract's supply chain</t>
  </si>
  <si>
    <t>Use of at least one micro enterprise in the supply chain (in relation to work carried out on this contract)</t>
  </si>
  <si>
    <t>1 charter = 30 points</t>
  </si>
  <si>
    <t>Charter will be submitted in relation to work carried out on this contract</t>
  </si>
  <si>
    <t>The Contractor must deliver a minimum value of 100 Social Value points for every £1 million (and pro-rata) in invoiced value</t>
  </si>
  <si>
    <t xml:space="preserve">Bidders must complete the table below to demonstrate how the social value requirement will be delivered.  This must be submitted with the tender.  </t>
  </si>
  <si>
    <t>Inclusion of Minority Ethnic Led/Owned enterprise in the contract's supply chain</t>
  </si>
  <si>
    <t>Use of at least one  Minority Ethnic Led/Owned enterprise  (in relation to work carried out on this contract)</t>
  </si>
  <si>
    <t xml:space="preserve">Business development and knowledge sharing with a Voluntary or Community organisation or Micro Enterprise in Northern Ireland or  Minority Ethnic Led/Owned enterprise </t>
  </si>
  <si>
    <t>Paid employment for people who face barriers to employment or are from deprived areas - Green Jobs &amp; Skills</t>
  </si>
  <si>
    <t>Paid employment for people from the Client's priority group - - Green Jobs &amp; Skills</t>
  </si>
  <si>
    <t>Unwaged work placements for people who face barriers to employment or are from deprived areas - - Green Jobs &amp; Skills</t>
  </si>
  <si>
    <t>In-work Progression and Skills Development Action Plan - Green Jobs &amp; Skills</t>
  </si>
  <si>
    <t>Skills development and educational attainment for people from the Client's priority group  - - Green Jobs &amp; Skills</t>
  </si>
  <si>
    <t>Skills development and educational attainment for people who are considered to be disadvantaged in the labour market or at risk of social exclusion -  Green Jobs &amp; Skills</t>
  </si>
  <si>
    <t>Unwaged work placements for people from the Client's priority group - Green Jobs &amp; Skills</t>
  </si>
  <si>
    <t>Use of at least one  Minority Ethnic Led/Owned enterprise  in the supply chain  = 30 points</t>
  </si>
  <si>
    <t>Climate Adaptation Action Plan</t>
  </si>
  <si>
    <t>8 hours of training  = 10 points</t>
  </si>
  <si>
    <t>Biodiversity Action Plan</t>
  </si>
  <si>
    <t>Biodiversity Training</t>
  </si>
  <si>
    <t>Environmental Initiatives - Biodiversity</t>
  </si>
  <si>
    <t xml:space="preserve">Action plan to improve air and water quality and promote nature-based solutions for the contract </t>
  </si>
  <si>
    <t>Circular Economy Action Plan</t>
  </si>
  <si>
    <t>Staff training on circular economy measures related to the contract</t>
  </si>
  <si>
    <t>Embodied Carbon Reduction Plan</t>
  </si>
  <si>
    <t>Initiatives to promote and develop arts and cultural related activities relevant to the contract</t>
  </si>
  <si>
    <t xml:space="preserve">Initiatives to improve good relations between people from different religious, political, racial and ethnic background in the contract workforce and/or communities affected by the contract. </t>
  </si>
  <si>
    <t>Local initiatives to reduce poverty and inequality in the area where the contract is delivered.</t>
  </si>
  <si>
    <t>Donation of ICT devices to disabled persons</t>
  </si>
  <si>
    <t>Contribution of £500 value of suitable ICT devices = 15 points</t>
  </si>
  <si>
    <t xml:space="preserve">Financial donation to support disabled people within Northern Ireland who face barriers to employment to gain ICT qualifications </t>
  </si>
  <si>
    <t>Contribution of £500 towards attainment of ICT qualifications = 15 points</t>
  </si>
  <si>
    <t>Paid employment for people who are furthest from the labour market and / from deprived areas</t>
  </si>
  <si>
    <t>Unwaged work placements for disabled people</t>
  </si>
  <si>
    <t>Skills development and educational attainment for disabled people</t>
  </si>
  <si>
    <t>Digital skills development and educational attainment for disabled people</t>
  </si>
  <si>
    <t>Cyber security awareness training and educational attainment for disabled people who are at risk of becoming victims of online crime</t>
  </si>
  <si>
    <t>Climate Adaptation Training</t>
  </si>
  <si>
    <t>Environmental Initiatives - Climate Adaptation</t>
  </si>
  <si>
    <t>Green transport scheme</t>
  </si>
  <si>
    <t xml:space="preserve">Environmental Initiatives - air and water quality and promote nature-based solutions for the contract </t>
  </si>
  <si>
    <t>Initatives to support suppliers, customers and communities to support health and well-being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</si>
</sst>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
    <numFmt numFmtId="166" formatCode="_-[$£-809]* #,##0.0_-;\-[$£-809]* #,##0.0_-;_-[$£-809]* &quot;-&quot;??_-;_-@_-"/>
    <numFmt numFmtId="167" formatCode="_-[$£-809]* #,##0.00_-;\-[$£-809]* #,##0.00_-;_-[$£-809]*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2"/>
      <name val="Calibri"/>
      <family val="2"/>
      <scheme val="minor"/>
    </font>
    <font>
      <sz val="12"/>
      <color theme="1"/>
      <name val="Calibri"/>
      <family val="2"/>
      <scheme val="minor"/>
    </font>
    <font>
      <i/>
      <sz val="12"/>
      <color theme="1"/>
      <name val="Calibri"/>
      <family val="2"/>
      <scheme val="minor"/>
    </font>
    <font>
      <i/>
      <sz val="11"/>
      <color rgb="FFFF0000"/>
      <name val="Calibri"/>
      <family val="2"/>
      <scheme val="minor"/>
    </font>
    <font>
      <b/>
      <sz val="12"/>
      <color rgb="FFFF0000"/>
      <name val="Calibri"/>
      <family val="2"/>
      <scheme val="minor"/>
    </font>
    <font>
      <sz val="12"/>
      <color rgb="FFFF0000"/>
      <name val="Calibri"/>
      <family val="2"/>
      <scheme val="minor"/>
    </font>
    <font>
      <b/>
      <u/>
      <sz val="12"/>
      <color rgb="FFFF0000"/>
      <name val="Calibri"/>
      <family val="2"/>
      <scheme val="minor"/>
    </font>
    <font>
      <b/>
      <sz val="12"/>
      <color rgb="FFFFFFFF"/>
      <name val="Calibri"/>
      <family val="2"/>
      <scheme val="minor"/>
    </font>
    <font>
      <sz val="12"/>
      <color rgb="FF00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2F75B5"/>
        <bgColor rgb="FF000000"/>
      </patternFill>
    </fill>
    <fill>
      <patternFill patternType="solid">
        <fgColor rgb="FF9BC2E6"/>
        <bgColor rgb="FF000000"/>
      </patternFill>
    </fill>
    <fill>
      <patternFill patternType="solid">
        <fgColor rgb="FFFFFF00"/>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3" fillId="3" borderId="1" xfId="0" applyFont="1" applyFill="1" applyBorder="1"/>
    <xf numFmtId="0" fontId="4" fillId="0" borderId="0" xfId="0" applyFont="1"/>
    <xf numFmtId="0" fontId="2" fillId="0" borderId="0" xfId="0" applyFont="1"/>
    <xf numFmtId="0" fontId="0" fillId="0" borderId="1" xfId="0" applyBorder="1" applyAlignment="1">
      <alignment vertical="center" wrapText="1"/>
    </xf>
    <xf numFmtId="0" fontId="6" fillId="0" borderId="0" xfId="0" applyFont="1"/>
    <xf numFmtId="0" fontId="4" fillId="4" borderId="1" xfId="0" applyFont="1" applyFill="1" applyBorder="1"/>
    <xf numFmtId="1" fontId="4" fillId="5" borderId="1" xfId="0" applyNumberFormat="1" applyFont="1" applyFill="1" applyBorder="1"/>
    <xf numFmtId="1" fontId="4" fillId="5" borderId="1" xfId="0" applyNumberFormat="1" applyFont="1" applyFill="1" applyBorder="1" applyProtection="1">
      <protection locked="0"/>
    </xf>
    <xf numFmtId="1" fontId="4" fillId="0" borderId="0" xfId="0" applyNumberFormat="1" applyFont="1" applyProtection="1">
      <protection locked="0"/>
    </xf>
    <xf numFmtId="0" fontId="6" fillId="0" borderId="0" xfId="0" applyFont="1" applyAlignment="1">
      <alignment vertical="center" wrapText="1"/>
    </xf>
    <xf numFmtId="0" fontId="6" fillId="0" borderId="0" xfId="0" applyFont="1" applyAlignment="1">
      <alignment wrapText="1"/>
    </xf>
    <xf numFmtId="165" fontId="6" fillId="0" borderId="0" xfId="0" applyNumberFormat="1" applyFont="1"/>
    <xf numFmtId="0" fontId="6" fillId="0" borderId="3" xfId="0" applyFont="1" applyBorder="1" applyAlignment="1">
      <alignment vertical="center" wrapText="1"/>
    </xf>
    <xf numFmtId="0" fontId="3" fillId="3" borderId="1" xfId="0" applyFont="1" applyFill="1" applyBorder="1" applyAlignment="1">
      <alignment vertical="center" wrapText="1"/>
    </xf>
    <xf numFmtId="0" fontId="6" fillId="4" borderId="2"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wrapText="1"/>
    </xf>
    <xf numFmtId="1" fontId="6" fillId="4" borderId="1" xfId="0" applyNumberFormat="1" applyFont="1" applyFill="1" applyBorder="1"/>
    <xf numFmtId="0" fontId="6" fillId="4" borderId="1" xfId="0" applyFont="1" applyFill="1" applyBorder="1"/>
    <xf numFmtId="1" fontId="4" fillId="4" borderId="1" xfId="0" applyNumberFormat="1" applyFont="1" applyFill="1" applyBorder="1"/>
    <xf numFmtId="0" fontId="3" fillId="3" borderId="1" xfId="0" applyFont="1" applyFill="1" applyBorder="1" applyAlignment="1">
      <alignment vertical="center"/>
    </xf>
    <xf numFmtId="0" fontId="4" fillId="2" borderId="1" xfId="0" applyFont="1" applyFill="1" applyBorder="1" applyAlignment="1">
      <alignment wrapText="1"/>
    </xf>
    <xf numFmtId="0" fontId="0" fillId="0" borderId="0" xfId="0" applyAlignment="1">
      <alignment vertical="center"/>
    </xf>
    <xf numFmtId="0" fontId="9" fillId="0" borderId="0" xfId="0" applyFont="1"/>
    <xf numFmtId="0" fontId="10" fillId="0" borderId="0" xfId="0" applyFont="1"/>
    <xf numFmtId="166" fontId="4" fillId="5" borderId="1" xfId="1" applyNumberFormat="1" applyFont="1" applyFill="1" applyBorder="1" applyProtection="1">
      <protection locked="0"/>
    </xf>
    <xf numFmtId="167" fontId="6" fillId="0" borderId="0" xfId="0" applyNumberFormat="1" applyFont="1"/>
    <xf numFmtId="2" fontId="4" fillId="0" borderId="0" xfId="0" applyNumberFormat="1" applyFont="1"/>
    <xf numFmtId="0" fontId="6" fillId="2" borderId="1" xfId="0" applyFont="1" applyFill="1" applyBorder="1" applyProtection="1">
      <protection locked="0"/>
    </xf>
    <xf numFmtId="0" fontId="0" fillId="2" borderId="1" xfId="0" applyFill="1" applyBorder="1" applyProtection="1">
      <protection locked="0"/>
    </xf>
    <xf numFmtId="0" fontId="5" fillId="4" borderId="1" xfId="0" applyFont="1" applyFill="1" applyBorder="1" applyAlignment="1">
      <alignment vertical="center" wrapText="1"/>
    </xf>
    <xf numFmtId="0" fontId="5" fillId="3" borderId="1" xfId="0" applyFont="1" applyFill="1" applyBorder="1" applyAlignment="1">
      <alignment vertical="center" wrapText="1"/>
    </xf>
    <xf numFmtId="0" fontId="4" fillId="6" borderId="0" xfId="0" applyFont="1" applyFill="1"/>
    <xf numFmtId="0" fontId="12" fillId="7" borderId="3" xfId="0" applyFont="1" applyFill="1" applyBorder="1" applyAlignment="1">
      <alignment vertical="top" wrapText="1"/>
    </xf>
    <xf numFmtId="0" fontId="13" fillId="8" borderId="2" xfId="0" applyFont="1" applyFill="1" applyBorder="1" applyAlignment="1">
      <alignment vertical="center" wrapText="1"/>
    </xf>
    <xf numFmtId="0" fontId="13" fillId="9" borderId="1" xfId="0" applyFont="1" applyFill="1" applyBorder="1"/>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xdr:rowOff>
    </xdr:from>
    <xdr:to>
      <xdr:col>10</xdr:col>
      <xdr:colOff>588169</xdr:colOff>
      <xdr:row>18</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667001"/>
          <a:ext cx="9227344"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a:solidFill>
                <a:schemeClr val="dk1"/>
              </a:solidFill>
              <a:effectLst/>
              <a:latin typeface="+mn-lt"/>
              <a:ea typeface="+mn-ea"/>
              <a:cs typeface="+mn-cs"/>
            </a:rPr>
            <a:t>Please note, the Social Value Delivery Plan must be completed and submitted as part of your tender response. Bidders must only complete the cells highlighted in yellow within the Social Value Delivery Plan. Any additional information included by bidders within the</a:t>
          </a:r>
          <a:r>
            <a:rPr lang="en-GB" sz="1400" b="1" baseline="0">
              <a:solidFill>
                <a:schemeClr val="dk1"/>
              </a:solidFill>
              <a:effectLst/>
              <a:latin typeface="+mn-lt"/>
              <a:ea typeface="+mn-ea"/>
              <a:cs typeface="+mn-cs"/>
            </a:rPr>
            <a:t> Social Value</a:t>
          </a:r>
          <a:r>
            <a:rPr lang="en-GB" sz="1400" b="1">
              <a:solidFill>
                <a:schemeClr val="dk1"/>
              </a:solidFill>
              <a:effectLst/>
              <a:latin typeface="+mn-lt"/>
              <a:ea typeface="+mn-ea"/>
              <a:cs typeface="+mn-cs"/>
            </a:rPr>
            <a:t> Delivery Plan </a:t>
          </a:r>
          <a:r>
            <a:rPr lang="en-GB" sz="1400" b="1" u="sng">
              <a:solidFill>
                <a:schemeClr val="dk1"/>
              </a:solidFill>
              <a:effectLst/>
              <a:latin typeface="+mn-lt"/>
              <a:ea typeface="+mn-ea"/>
              <a:cs typeface="+mn-cs"/>
            </a:rPr>
            <a:t>will not</a:t>
          </a:r>
          <a:r>
            <a:rPr lang="en-GB" sz="1400" b="1">
              <a:solidFill>
                <a:schemeClr val="dk1"/>
              </a:solidFill>
              <a:effectLst/>
              <a:latin typeface="+mn-lt"/>
              <a:ea typeface="+mn-ea"/>
              <a:cs typeface="+mn-cs"/>
            </a:rPr>
            <a:t> be evaluated as part of your tender response.</a:t>
          </a:r>
          <a:endParaRPr lang="en-US" sz="14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66145</xdr:colOff>
      <xdr:row>0</xdr:row>
      <xdr:rowOff>190498</xdr:rowOff>
    </xdr:from>
    <xdr:to>
      <xdr:col>9</xdr:col>
      <xdr:colOff>333375</xdr:colOff>
      <xdr:row>12</xdr:row>
      <xdr:rowOff>39687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805583" y="190498"/>
          <a:ext cx="4990042" cy="20716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rgbClr val="FF0000"/>
              </a:solidFill>
            </a:rPr>
            <a:t>DRAFTING NOTE FOR</a:t>
          </a:r>
          <a:r>
            <a:rPr lang="en-US" sz="1200" b="1" u="sng" baseline="0">
              <a:solidFill>
                <a:srgbClr val="FF0000"/>
              </a:solidFill>
            </a:rPr>
            <a:t> CONTRACTING AUTHORITIES</a:t>
          </a:r>
          <a:r>
            <a:rPr lang="en-US" sz="1200" b="1" u="sng">
              <a:solidFill>
                <a:srgbClr val="FF0000"/>
              </a:solidFill>
            </a:rPr>
            <a:t>:</a:t>
          </a:r>
        </a:p>
        <a:p>
          <a:r>
            <a:rPr lang="en-US" sz="1200" b="1" u="sng">
              <a:solidFill>
                <a:srgbClr val="FF0000"/>
              </a:solidFill>
            </a:rPr>
            <a:t>- Insert Schedule Number within cell highlighted in green</a:t>
          </a:r>
        </a:p>
        <a:p>
          <a:r>
            <a:rPr lang="en-US" sz="1200" b="1" u="sng">
              <a:solidFill>
                <a:srgbClr val="FF0000"/>
              </a:solidFill>
            </a:rPr>
            <a:t>- Include</a:t>
          </a:r>
          <a:r>
            <a:rPr lang="en-US" sz="1200" b="1" u="sng" baseline="0">
              <a:solidFill>
                <a:srgbClr val="FF0000"/>
              </a:solidFill>
            </a:rPr>
            <a:t> any minimum mandatory requirements here if included within Social Value Schedule - See model wording in drafting notes document. </a:t>
          </a:r>
        </a:p>
        <a:p>
          <a:r>
            <a:rPr lang="en-US" sz="1200" b="1" u="sng">
              <a:solidFill>
                <a:srgbClr val="FF0000"/>
              </a:solidFill>
              <a:effectLst/>
              <a:latin typeface="+mn-lt"/>
              <a:ea typeface="+mn-ea"/>
              <a:cs typeface="+mn-cs"/>
            </a:rPr>
            <a:t>- Include</a:t>
          </a:r>
          <a:r>
            <a:rPr lang="en-US" sz="1200" b="1" u="sng" baseline="0">
              <a:solidFill>
                <a:srgbClr val="FF0000"/>
              </a:solidFill>
              <a:effectLst/>
              <a:latin typeface="+mn-lt"/>
              <a:ea typeface="+mn-ea"/>
              <a:cs typeface="+mn-cs"/>
            </a:rPr>
            <a:t> any maximum points targets if included out within Social Value Schedule - see model wording in drafting notes document. Edit cells to ensure bidders cannot exceed maximum points targets</a:t>
          </a:r>
        </a:p>
        <a:p>
          <a:endParaRPr lang="en-US" sz="1200" b="1" u="sng" baseline="0">
            <a:solidFill>
              <a:srgbClr val="FF0000"/>
            </a:solidFill>
            <a:effectLst/>
            <a:latin typeface="+mn-lt"/>
            <a:ea typeface="+mn-ea"/>
            <a:cs typeface="+mn-cs"/>
          </a:endParaRPr>
        </a:p>
        <a:p>
          <a:r>
            <a:rPr lang="en-US" sz="1200" b="1" i="1" u="sng" baseline="0">
              <a:solidFill>
                <a:srgbClr val="FF0000"/>
              </a:solidFill>
              <a:effectLst/>
              <a:latin typeface="+mn-lt"/>
              <a:ea typeface="+mn-ea"/>
              <a:cs typeface="+mn-cs"/>
            </a:rPr>
            <a:t>(Remove this text box prior to publication of tender documents)</a:t>
          </a:r>
          <a:endParaRPr lang="en-US" sz="1200" b="1" i="1" u="sng">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12"/>
  <sheetViews>
    <sheetView zoomScale="80" zoomScaleNormal="80" workbookViewId="0">
      <selection activeCell="B11" sqref="B11:B12"/>
    </sheetView>
  </sheetViews>
  <sheetFormatPr defaultColWidth="9.1796875" defaultRowHeight="14.5" x14ac:dyDescent="0.35"/>
  <cols>
    <col min="1" max="1" width="18.54296875" customWidth="1"/>
    <col min="2" max="2" width="37.81640625" customWidth="1"/>
  </cols>
  <sheetData>
    <row r="1" spans="1:2" x14ac:dyDescent="0.35">
      <c r="A1" s="3" t="s">
        <v>32</v>
      </c>
    </row>
    <row r="2" spans="1:2" x14ac:dyDescent="0.35">
      <c r="A2" s="3"/>
    </row>
    <row r="4" spans="1:2" x14ac:dyDescent="0.35">
      <c r="A4" s="4" t="s">
        <v>0</v>
      </c>
      <c r="B4" s="30"/>
    </row>
    <row r="5" spans="1:2" x14ac:dyDescent="0.35">
      <c r="A5" s="4" t="s">
        <v>1</v>
      </c>
      <c r="B5" s="30"/>
    </row>
    <row r="6" spans="1:2" x14ac:dyDescent="0.35">
      <c r="A6" s="4" t="s">
        <v>2</v>
      </c>
      <c r="B6" s="30"/>
    </row>
    <row r="7" spans="1:2" x14ac:dyDescent="0.35">
      <c r="A7" s="4" t="s">
        <v>3</v>
      </c>
      <c r="B7" s="30"/>
    </row>
    <row r="9" spans="1:2" x14ac:dyDescent="0.35">
      <c r="A9" s="23" t="s">
        <v>15</v>
      </c>
    </row>
    <row r="11" spans="1:2" x14ac:dyDescent="0.35">
      <c r="A11" s="4" t="s">
        <v>4</v>
      </c>
      <c r="B11" s="30"/>
    </row>
    <row r="12" spans="1:2" x14ac:dyDescent="0.35">
      <c r="A12" s="4" t="s">
        <v>5</v>
      </c>
      <c r="B12" s="30"/>
    </row>
  </sheetData>
  <sheetProtection selectLockedCells="1"/>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85"/>
  <sheetViews>
    <sheetView tabSelected="1" topLeftCell="A73" zoomScale="80" zoomScaleNormal="80" workbookViewId="0">
      <selection activeCell="A79" sqref="A79:XFD79"/>
    </sheetView>
  </sheetViews>
  <sheetFormatPr defaultColWidth="9.1796875" defaultRowHeight="15.5" x14ac:dyDescent="0.35"/>
  <cols>
    <col min="1" max="1" width="43.1796875" style="5" customWidth="1"/>
    <col min="2" max="2" width="29.26953125" style="5" customWidth="1"/>
    <col min="3" max="3" width="35.1796875" style="5" customWidth="1"/>
    <col min="4" max="4" width="46" style="5" customWidth="1"/>
    <col min="5" max="5" width="13.7265625" style="5" customWidth="1"/>
    <col min="6" max="6" width="4.1796875" style="5" customWidth="1"/>
    <col min="7" max="7" width="31" style="5" customWidth="1"/>
    <col min="8" max="8" width="9.453125" style="5" customWidth="1"/>
    <col min="9" max="10" width="9.1796875" style="5"/>
    <col min="11" max="11" width="40.453125" style="5" customWidth="1"/>
    <col min="12" max="16384" width="9.1796875" style="5"/>
  </cols>
  <sheetData>
    <row r="1" spans="1:10" ht="34.5" customHeight="1" x14ac:dyDescent="0.35">
      <c r="A1" s="37" t="s">
        <v>37</v>
      </c>
      <c r="B1" s="37"/>
      <c r="C1" s="37"/>
      <c r="D1" s="37"/>
    </row>
    <row r="2" spans="1:10" x14ac:dyDescent="0.35">
      <c r="A2" s="2" t="s">
        <v>16</v>
      </c>
      <c r="B2" s="33"/>
    </row>
    <row r="4" spans="1:10" x14ac:dyDescent="0.35">
      <c r="A4" s="5" t="s">
        <v>100</v>
      </c>
    </row>
    <row r="5" spans="1:10" x14ac:dyDescent="0.35">
      <c r="A5" s="1" t="s">
        <v>8</v>
      </c>
      <c r="B5" s="1"/>
      <c r="C5" s="26"/>
      <c r="D5" s="6" t="s">
        <v>9</v>
      </c>
    </row>
    <row r="6" spans="1:10" x14ac:dyDescent="0.35">
      <c r="A6" s="1" t="s">
        <v>33</v>
      </c>
      <c r="B6" s="1"/>
      <c r="C6" s="7"/>
      <c r="D6" s="6" t="s">
        <v>17</v>
      </c>
    </row>
    <row r="7" spans="1:10" x14ac:dyDescent="0.35">
      <c r="A7" s="1" t="s">
        <v>10</v>
      </c>
      <c r="B7" s="1"/>
      <c r="C7" s="8"/>
      <c r="D7" s="6" t="s">
        <v>11</v>
      </c>
    </row>
    <row r="8" spans="1:10" x14ac:dyDescent="0.35">
      <c r="A8" s="2"/>
      <c r="B8" s="2"/>
      <c r="C8" s="9"/>
      <c r="D8" s="2"/>
    </row>
    <row r="9" spans="1:10" hidden="1" x14ac:dyDescent="0.35">
      <c r="A9" s="2"/>
      <c r="B9" s="2"/>
      <c r="C9" s="5" t="s">
        <v>12</v>
      </c>
      <c r="D9" s="2" t="s">
        <v>13</v>
      </c>
    </row>
    <row r="10" spans="1:10" hidden="1" x14ac:dyDescent="0.35">
      <c r="A10" s="2"/>
      <c r="B10" s="2"/>
      <c r="C10" s="27" t="e">
        <f>C5/C7</f>
        <v>#DIV/0!</v>
      </c>
      <c r="D10" s="28" t="e">
        <f>IF(C10&gt;=3,3,IF(C10&lt;=3,C10))</f>
        <v>#DIV/0!</v>
      </c>
    </row>
    <row r="11" spans="1:10" x14ac:dyDescent="0.35">
      <c r="A11" s="5" t="s">
        <v>55</v>
      </c>
    </row>
    <row r="12" spans="1:10" x14ac:dyDescent="0.35">
      <c r="A12" s="10"/>
      <c r="B12" s="10"/>
      <c r="C12" s="10"/>
      <c r="D12" s="10"/>
    </row>
    <row r="13" spans="1:10" x14ac:dyDescent="0.35">
      <c r="A13" s="24" t="s">
        <v>101</v>
      </c>
      <c r="B13" s="24"/>
      <c r="C13" s="25"/>
      <c r="D13" s="25"/>
      <c r="E13" s="25"/>
      <c r="F13" s="25"/>
      <c r="G13" s="25"/>
    </row>
    <row r="15" spans="1:10" x14ac:dyDescent="0.35">
      <c r="A15" s="32" t="s">
        <v>29</v>
      </c>
      <c r="B15" s="31" t="s">
        <v>34</v>
      </c>
      <c r="C15" s="31" t="s">
        <v>18</v>
      </c>
      <c r="D15" s="22" t="s">
        <v>28</v>
      </c>
      <c r="E15" s="6" t="s">
        <v>6</v>
      </c>
      <c r="G15" s="2"/>
      <c r="H15" s="2"/>
      <c r="I15" s="2"/>
      <c r="J15" s="2"/>
    </row>
    <row r="16" spans="1:10" ht="45" customHeight="1" x14ac:dyDescent="0.35">
      <c r="A16" s="14" t="s">
        <v>129</v>
      </c>
      <c r="B16" s="15" t="s">
        <v>35</v>
      </c>
      <c r="C16" s="15" t="s">
        <v>7</v>
      </c>
      <c r="D16" s="29"/>
      <c r="E16" s="18">
        <f>D16*(75/26)</f>
        <v>0</v>
      </c>
      <c r="G16" s="11"/>
      <c r="H16" s="12"/>
    </row>
    <row r="17" spans="1:8" ht="45" customHeight="1" x14ac:dyDescent="0.35">
      <c r="A17" s="14" t="s">
        <v>20</v>
      </c>
      <c r="B17" s="15" t="s">
        <v>36</v>
      </c>
      <c r="C17" s="15" t="s">
        <v>7</v>
      </c>
      <c r="D17" s="29"/>
      <c r="E17" s="18">
        <f>D17*(90/26)</f>
        <v>0</v>
      </c>
      <c r="G17" s="11"/>
      <c r="H17" s="12"/>
    </row>
    <row r="18" spans="1:8" ht="45" customHeight="1" x14ac:dyDescent="0.35">
      <c r="A18" s="14" t="s">
        <v>59</v>
      </c>
      <c r="B18" s="15" t="s">
        <v>36</v>
      </c>
      <c r="C18" s="15" t="s">
        <v>7</v>
      </c>
      <c r="D18" s="29"/>
      <c r="E18" s="18">
        <f>D18/26*90</f>
        <v>0</v>
      </c>
      <c r="G18" s="11"/>
      <c r="H18" s="12"/>
    </row>
    <row r="19" spans="1:8" ht="45" customHeight="1" x14ac:dyDescent="0.35">
      <c r="A19" s="14" t="s">
        <v>72</v>
      </c>
      <c r="B19" s="15" t="s">
        <v>38</v>
      </c>
      <c r="C19" s="15" t="s">
        <v>14</v>
      </c>
      <c r="D19" s="29"/>
      <c r="E19" s="19">
        <f>D19*(10/8)</f>
        <v>0</v>
      </c>
      <c r="G19" s="11"/>
      <c r="H19" s="12"/>
    </row>
    <row r="20" spans="1:8" ht="46.5" x14ac:dyDescent="0.35">
      <c r="A20" s="14" t="s">
        <v>21</v>
      </c>
      <c r="B20" s="15" t="s">
        <v>73</v>
      </c>
      <c r="C20" s="15" t="s">
        <v>7</v>
      </c>
      <c r="D20" s="29"/>
      <c r="E20" s="19">
        <f>D20*(10/2)</f>
        <v>0</v>
      </c>
      <c r="H20" s="12"/>
    </row>
    <row r="21" spans="1:8" ht="46.5" x14ac:dyDescent="0.35">
      <c r="A21" s="14" t="s">
        <v>22</v>
      </c>
      <c r="B21" s="15" t="s">
        <v>74</v>
      </c>
      <c r="C21" s="15" t="s">
        <v>7</v>
      </c>
      <c r="D21" s="29"/>
      <c r="E21" s="19">
        <f>D21*(15/2)</f>
        <v>0</v>
      </c>
      <c r="H21" s="12"/>
    </row>
    <row r="22" spans="1:8" ht="46.5" x14ac:dyDescent="0.35">
      <c r="A22" s="14" t="s">
        <v>130</v>
      </c>
      <c r="B22" s="15" t="s">
        <v>74</v>
      </c>
      <c r="C22" s="15" t="s">
        <v>7</v>
      </c>
      <c r="D22" s="29"/>
      <c r="E22" s="19">
        <f>D22*(15/2)</f>
        <v>0</v>
      </c>
      <c r="H22" s="12"/>
    </row>
    <row r="23" spans="1:8" ht="62" x14ac:dyDescent="0.35">
      <c r="A23" s="14" t="s">
        <v>23</v>
      </c>
      <c r="B23" s="15" t="s">
        <v>38</v>
      </c>
      <c r="C23" s="15" t="s">
        <v>14</v>
      </c>
      <c r="D23" s="29"/>
      <c r="E23" s="19">
        <f>D23*(10/8)</f>
        <v>0</v>
      </c>
      <c r="H23" s="12"/>
    </row>
    <row r="24" spans="1:8" ht="46.5" x14ac:dyDescent="0.35">
      <c r="A24" s="14" t="s">
        <v>24</v>
      </c>
      <c r="B24" s="15" t="s">
        <v>39</v>
      </c>
      <c r="C24" s="15" t="s">
        <v>14</v>
      </c>
      <c r="D24" s="29"/>
      <c r="E24" s="19">
        <f>D24*(15/8)</f>
        <v>0</v>
      </c>
      <c r="H24" s="12"/>
    </row>
    <row r="25" spans="1:8" ht="31" x14ac:dyDescent="0.35">
      <c r="A25" s="14" t="s">
        <v>131</v>
      </c>
      <c r="B25" s="15" t="s">
        <v>60</v>
      </c>
      <c r="C25" s="15" t="s">
        <v>14</v>
      </c>
      <c r="D25" s="29"/>
      <c r="E25" s="19">
        <f>D25*(15/8)</f>
        <v>0</v>
      </c>
      <c r="H25" s="12"/>
    </row>
    <row r="26" spans="1:8" ht="46.5" x14ac:dyDescent="0.35">
      <c r="A26" s="14" t="s">
        <v>53</v>
      </c>
      <c r="B26" s="15" t="s">
        <v>38</v>
      </c>
      <c r="C26" s="15" t="s">
        <v>14</v>
      </c>
      <c r="D26" s="29"/>
      <c r="E26" s="19">
        <f>D26*(10/8)</f>
        <v>0</v>
      </c>
      <c r="H26" s="12"/>
    </row>
    <row r="27" spans="1:8" ht="46.5" x14ac:dyDescent="0.35">
      <c r="A27" s="14" t="s">
        <v>54</v>
      </c>
      <c r="B27" s="15" t="s">
        <v>39</v>
      </c>
      <c r="C27" s="15" t="s">
        <v>14</v>
      </c>
      <c r="D27" s="29"/>
      <c r="E27" s="19">
        <f>D27*(15/8)</f>
        <v>0</v>
      </c>
      <c r="H27" s="12"/>
    </row>
    <row r="28" spans="1:8" ht="31" x14ac:dyDescent="0.35">
      <c r="A28" s="14" t="s">
        <v>132</v>
      </c>
      <c r="B28" s="15" t="s">
        <v>39</v>
      </c>
      <c r="C28" s="15" t="s">
        <v>14</v>
      </c>
      <c r="D28" s="29"/>
      <c r="E28" s="19">
        <f>D28*(15/8)</f>
        <v>0</v>
      </c>
      <c r="H28" s="12"/>
    </row>
    <row r="29" spans="1:8" ht="46.5" x14ac:dyDescent="0.35">
      <c r="A29" s="14" t="s">
        <v>40</v>
      </c>
      <c r="B29" s="15" t="s">
        <v>38</v>
      </c>
      <c r="C29" s="15" t="s">
        <v>14</v>
      </c>
      <c r="D29" s="29"/>
      <c r="E29" s="19">
        <f>D29*(10/8)</f>
        <v>0</v>
      </c>
      <c r="H29" s="12"/>
    </row>
    <row r="30" spans="1:8" ht="62" x14ac:dyDescent="0.35">
      <c r="A30" s="14" t="s">
        <v>41</v>
      </c>
      <c r="B30" s="15" t="s">
        <v>39</v>
      </c>
      <c r="C30" s="15" t="s">
        <v>14</v>
      </c>
      <c r="D30" s="29"/>
      <c r="E30" s="19">
        <f>D30*(15/8)</f>
        <v>0</v>
      </c>
      <c r="H30" s="12"/>
    </row>
    <row r="31" spans="1:8" ht="62" x14ac:dyDescent="0.35">
      <c r="A31" s="14" t="s">
        <v>133</v>
      </c>
      <c r="B31" s="15" t="s">
        <v>39</v>
      </c>
      <c r="C31" s="15" t="s">
        <v>14</v>
      </c>
      <c r="D31" s="29"/>
      <c r="E31" s="19">
        <f>D31*(15/8)</f>
        <v>0</v>
      </c>
      <c r="H31" s="12"/>
    </row>
    <row r="32" spans="1:8" ht="46.5" x14ac:dyDescent="0.35">
      <c r="A32" s="14" t="s">
        <v>44</v>
      </c>
      <c r="B32" s="15" t="s">
        <v>45</v>
      </c>
      <c r="C32" s="15" t="s">
        <v>46</v>
      </c>
      <c r="D32" s="29"/>
      <c r="E32" s="19">
        <f>D32*(10/500)</f>
        <v>0</v>
      </c>
      <c r="H32" s="12"/>
    </row>
    <row r="33" spans="1:8" ht="46.5" x14ac:dyDescent="0.35">
      <c r="A33" s="14" t="s">
        <v>42</v>
      </c>
      <c r="B33" s="15" t="s">
        <v>43</v>
      </c>
      <c r="C33" s="15" t="s">
        <v>71</v>
      </c>
      <c r="D33" s="29"/>
      <c r="E33" s="19">
        <f>D33*(10/500)</f>
        <v>0</v>
      </c>
      <c r="H33" s="12"/>
    </row>
    <row r="34" spans="1:8" ht="46.5" x14ac:dyDescent="0.35">
      <c r="A34" s="14" t="s">
        <v>125</v>
      </c>
      <c r="B34" s="15" t="s">
        <v>126</v>
      </c>
      <c r="C34" s="15" t="s">
        <v>46</v>
      </c>
      <c r="D34" s="29"/>
      <c r="E34" s="19">
        <f>D34*(15/500)</f>
        <v>0</v>
      </c>
      <c r="H34" s="12"/>
    </row>
    <row r="35" spans="1:8" ht="62" x14ac:dyDescent="0.35">
      <c r="A35" s="14" t="s">
        <v>127</v>
      </c>
      <c r="B35" s="15" t="s">
        <v>128</v>
      </c>
      <c r="C35" s="15" t="s">
        <v>71</v>
      </c>
      <c r="D35" s="29"/>
      <c r="E35" s="19">
        <f>D35*(15/500)</f>
        <v>0</v>
      </c>
      <c r="H35" s="12"/>
    </row>
    <row r="36" spans="1:8" ht="46.5" x14ac:dyDescent="0.35">
      <c r="A36" s="14" t="s">
        <v>95</v>
      </c>
      <c r="B36" s="15" t="s">
        <v>75</v>
      </c>
      <c r="C36" s="16" t="s">
        <v>82</v>
      </c>
      <c r="D36" s="29"/>
      <c r="E36" s="19">
        <f>IF(D36="yes",30,0)</f>
        <v>0</v>
      </c>
      <c r="H36" s="12"/>
    </row>
    <row r="37" spans="1:8" ht="45" customHeight="1" x14ac:dyDescent="0.35">
      <c r="A37" s="14" t="s">
        <v>105</v>
      </c>
      <c r="B37" s="15" t="s">
        <v>35</v>
      </c>
      <c r="C37" s="15" t="s">
        <v>7</v>
      </c>
      <c r="D37" s="29"/>
      <c r="E37" s="18">
        <f>D37*(75/26)</f>
        <v>0</v>
      </c>
      <c r="G37" s="11"/>
      <c r="H37" s="12"/>
    </row>
    <row r="38" spans="1:8" ht="45" customHeight="1" x14ac:dyDescent="0.35">
      <c r="A38" s="14" t="s">
        <v>106</v>
      </c>
      <c r="B38" s="15" t="s">
        <v>36</v>
      </c>
      <c r="C38" s="15" t="s">
        <v>7</v>
      </c>
      <c r="D38" s="29"/>
      <c r="E38" s="18">
        <f>D38*(90/26)</f>
        <v>0</v>
      </c>
      <c r="G38" s="11"/>
      <c r="H38" s="12"/>
    </row>
    <row r="39" spans="1:8" ht="46.5" x14ac:dyDescent="0.35">
      <c r="A39" s="14" t="s">
        <v>107</v>
      </c>
      <c r="B39" s="15" t="s">
        <v>73</v>
      </c>
      <c r="C39" s="15" t="s">
        <v>7</v>
      </c>
      <c r="D39" s="29"/>
      <c r="E39" s="19">
        <f>D39*(10/2)</f>
        <v>0</v>
      </c>
      <c r="H39" s="12"/>
    </row>
    <row r="40" spans="1:8" ht="46.5" x14ac:dyDescent="0.35">
      <c r="A40" s="14" t="s">
        <v>111</v>
      </c>
      <c r="B40" s="15" t="s">
        <v>74</v>
      </c>
      <c r="C40" s="15" t="s">
        <v>7</v>
      </c>
      <c r="D40" s="29"/>
      <c r="E40" s="19">
        <f>D40*(15/2)</f>
        <v>0</v>
      </c>
      <c r="H40" s="12"/>
    </row>
    <row r="41" spans="1:8" ht="62" x14ac:dyDescent="0.35">
      <c r="A41" s="14" t="s">
        <v>110</v>
      </c>
      <c r="B41" s="15" t="s">
        <v>38</v>
      </c>
      <c r="C41" s="15" t="s">
        <v>14</v>
      </c>
      <c r="D41" s="29"/>
      <c r="E41" s="19">
        <f>D41*(10/8)</f>
        <v>0</v>
      </c>
      <c r="H41" s="12"/>
    </row>
    <row r="42" spans="1:8" ht="46.5" x14ac:dyDescent="0.35">
      <c r="A42" s="14" t="s">
        <v>109</v>
      </c>
      <c r="B42" s="15" t="s">
        <v>39</v>
      </c>
      <c r="C42" s="15" t="s">
        <v>14</v>
      </c>
      <c r="D42" s="29"/>
      <c r="E42" s="19">
        <f>D42*(15/8)</f>
        <v>0</v>
      </c>
      <c r="H42" s="12"/>
    </row>
    <row r="43" spans="1:8" ht="46.5" x14ac:dyDescent="0.35">
      <c r="A43" s="14" t="s">
        <v>108</v>
      </c>
      <c r="B43" s="15" t="s">
        <v>75</v>
      </c>
      <c r="C43" s="16" t="s">
        <v>82</v>
      </c>
      <c r="D43" s="29"/>
      <c r="E43" s="19">
        <f>IF(D43="yes",30,0)</f>
        <v>0</v>
      </c>
      <c r="H43" s="12"/>
    </row>
    <row r="44" spans="1:8" ht="31" x14ac:dyDescent="0.35">
      <c r="A44" s="14" t="s">
        <v>62</v>
      </c>
      <c r="B44" s="15" t="s">
        <v>98</v>
      </c>
      <c r="C44" s="16" t="s">
        <v>99</v>
      </c>
      <c r="D44" s="29"/>
      <c r="E44" s="19">
        <f>IF(D44="yes",30,0)</f>
        <v>0</v>
      </c>
      <c r="H44" s="12"/>
    </row>
    <row r="45" spans="1:8" ht="31" x14ac:dyDescent="0.35">
      <c r="A45" s="14" t="s">
        <v>63</v>
      </c>
      <c r="B45" s="15" t="s">
        <v>64</v>
      </c>
      <c r="C45" s="16" t="s">
        <v>14</v>
      </c>
      <c r="D45" s="29"/>
      <c r="E45" s="19">
        <f>D45*(10/8)</f>
        <v>0</v>
      </c>
      <c r="H45" s="12"/>
    </row>
    <row r="46" spans="1:8" ht="31" x14ac:dyDescent="0.35">
      <c r="A46" s="14" t="s">
        <v>94</v>
      </c>
      <c r="B46" s="15" t="s">
        <v>51</v>
      </c>
      <c r="C46" s="15" t="s">
        <v>14</v>
      </c>
      <c r="D46" s="29"/>
      <c r="E46" s="19">
        <f>D46*(10/8)</f>
        <v>0</v>
      </c>
      <c r="H46" s="12"/>
    </row>
    <row r="47" spans="1:8" x14ac:dyDescent="0.35">
      <c r="A47" s="14" t="s">
        <v>65</v>
      </c>
      <c r="B47" s="15" t="s">
        <v>66</v>
      </c>
      <c r="C47" s="16" t="s">
        <v>67</v>
      </c>
      <c r="D47" s="29"/>
      <c r="E47" s="19">
        <f>IF(D47="yes",30,0)</f>
        <v>0</v>
      </c>
      <c r="H47" s="12"/>
    </row>
    <row r="48" spans="1:8" ht="31" x14ac:dyDescent="0.35">
      <c r="A48" s="14" t="s">
        <v>68</v>
      </c>
      <c r="B48" s="15" t="s">
        <v>69</v>
      </c>
      <c r="C48" s="16" t="s">
        <v>14</v>
      </c>
      <c r="D48" s="29"/>
      <c r="E48" s="19">
        <f>D48*(10/8)</f>
        <v>0</v>
      </c>
      <c r="H48" s="12"/>
    </row>
    <row r="49" spans="1:8" ht="62" x14ac:dyDescent="0.35">
      <c r="A49" s="14" t="s">
        <v>56</v>
      </c>
      <c r="B49" s="15" t="s">
        <v>47</v>
      </c>
      <c r="C49" s="16" t="s">
        <v>48</v>
      </c>
      <c r="D49" s="29"/>
      <c r="E49" s="19">
        <f>IF(D49="yes",50,0)</f>
        <v>0</v>
      </c>
      <c r="H49" s="12"/>
    </row>
    <row r="50" spans="1:8" ht="46.5" x14ac:dyDescent="0.35">
      <c r="A50" s="14" t="s">
        <v>25</v>
      </c>
      <c r="B50" s="15" t="s">
        <v>57</v>
      </c>
      <c r="C50" s="17" t="s">
        <v>58</v>
      </c>
      <c r="D50" s="29"/>
      <c r="E50" s="19">
        <f>D50*30</f>
        <v>0</v>
      </c>
      <c r="H50" s="12"/>
    </row>
    <row r="51" spans="1:8" ht="60.75" customHeight="1" x14ac:dyDescent="0.35">
      <c r="A51" s="14" t="s">
        <v>96</v>
      </c>
      <c r="B51" s="15" t="s">
        <v>61</v>
      </c>
      <c r="C51" s="17" t="s">
        <v>97</v>
      </c>
      <c r="D51" s="29"/>
      <c r="E51" s="19">
        <f>D51*20</f>
        <v>0</v>
      </c>
      <c r="H51" s="12"/>
    </row>
    <row r="52" spans="1:8" ht="60.75" customHeight="1" x14ac:dyDescent="0.35">
      <c r="A52" s="14" t="s">
        <v>102</v>
      </c>
      <c r="B52" s="15" t="s">
        <v>112</v>
      </c>
      <c r="C52" s="17" t="s">
        <v>103</v>
      </c>
      <c r="D52" s="29"/>
      <c r="E52" s="19">
        <f>D52*30</f>
        <v>0</v>
      </c>
      <c r="H52" s="12"/>
    </row>
    <row r="53" spans="1:8" ht="77.5" x14ac:dyDescent="0.35">
      <c r="A53" s="14" t="s">
        <v>104</v>
      </c>
      <c r="B53" s="15" t="s">
        <v>38</v>
      </c>
      <c r="C53" s="15" t="s">
        <v>14</v>
      </c>
      <c r="D53" s="29"/>
      <c r="E53" s="19">
        <f>D53/8*10</f>
        <v>0</v>
      </c>
      <c r="H53" s="12"/>
    </row>
    <row r="54" spans="1:8" ht="62" x14ac:dyDescent="0.35">
      <c r="A54" s="14" t="s">
        <v>76</v>
      </c>
      <c r="B54" s="15" t="s">
        <v>77</v>
      </c>
      <c r="C54" s="15" t="s">
        <v>78</v>
      </c>
      <c r="D54" s="29"/>
      <c r="E54" s="19">
        <f>D54*(10/500)</f>
        <v>0</v>
      </c>
      <c r="H54" s="12"/>
    </row>
    <row r="55" spans="1:8" ht="62" x14ac:dyDescent="0.35">
      <c r="A55" s="14" t="s">
        <v>79</v>
      </c>
      <c r="B55" s="15" t="s">
        <v>38</v>
      </c>
      <c r="C55" s="15" t="s">
        <v>14</v>
      </c>
      <c r="D55" s="29"/>
      <c r="E55" s="19">
        <f>D55/8*10</f>
        <v>0</v>
      </c>
      <c r="H55" s="12"/>
    </row>
    <row r="56" spans="1:8" ht="46.5" x14ac:dyDescent="0.35">
      <c r="A56" s="14" t="s">
        <v>80</v>
      </c>
      <c r="B56" s="15" t="s">
        <v>75</v>
      </c>
      <c r="C56" s="16" t="s">
        <v>82</v>
      </c>
      <c r="D56" s="29"/>
      <c r="E56" s="19">
        <f>IF(D56="yes",30,0)</f>
        <v>0</v>
      </c>
      <c r="H56" s="12"/>
    </row>
    <row r="57" spans="1:8" ht="46.5" x14ac:dyDescent="0.35">
      <c r="A57" s="14" t="s">
        <v>81</v>
      </c>
      <c r="B57" s="15" t="s">
        <v>75</v>
      </c>
      <c r="C57" s="16" t="s">
        <v>82</v>
      </c>
      <c r="D57" s="29"/>
      <c r="E57" s="19">
        <f>IF(D57="yes",30,0)</f>
        <v>0</v>
      </c>
      <c r="H57" s="12"/>
    </row>
    <row r="58" spans="1:8" ht="31" x14ac:dyDescent="0.35">
      <c r="A58" s="14" t="s">
        <v>86</v>
      </c>
      <c r="B58" s="15" t="s">
        <v>50</v>
      </c>
      <c r="C58" s="15" t="s">
        <v>14</v>
      </c>
      <c r="D58" s="29"/>
      <c r="E58" s="19">
        <f>D58*(10/8)</f>
        <v>0</v>
      </c>
      <c r="H58" s="12"/>
    </row>
    <row r="59" spans="1:8" ht="46.5" x14ac:dyDescent="0.35">
      <c r="A59" s="14" t="s">
        <v>113</v>
      </c>
      <c r="B59" s="15" t="s">
        <v>75</v>
      </c>
      <c r="C59" s="16" t="s">
        <v>82</v>
      </c>
      <c r="D59" s="29"/>
      <c r="E59" s="19">
        <f>IF(D59="yes",30,0)</f>
        <v>0</v>
      </c>
      <c r="H59" s="12"/>
    </row>
    <row r="60" spans="1:8" ht="31" x14ac:dyDescent="0.35">
      <c r="A60" s="14" t="s">
        <v>134</v>
      </c>
      <c r="B60" s="15" t="s">
        <v>114</v>
      </c>
      <c r="C60" s="15" t="s">
        <v>14</v>
      </c>
      <c r="D60" s="29"/>
      <c r="E60" s="19">
        <f>D60*(10/8)</f>
        <v>0</v>
      </c>
      <c r="H60" s="12"/>
    </row>
    <row r="61" spans="1:8" ht="31" x14ac:dyDescent="0.35">
      <c r="A61" s="14" t="s">
        <v>135</v>
      </c>
      <c r="B61" s="15" t="s">
        <v>50</v>
      </c>
      <c r="C61" s="15" t="s">
        <v>14</v>
      </c>
      <c r="D61" s="29"/>
      <c r="E61" s="19">
        <f>D61*(10/8)</f>
        <v>0</v>
      </c>
      <c r="H61" s="12"/>
    </row>
    <row r="62" spans="1:8" ht="46.5" x14ac:dyDescent="0.35">
      <c r="A62" s="14" t="s">
        <v>115</v>
      </c>
      <c r="B62" s="15" t="s">
        <v>75</v>
      </c>
      <c r="C62" s="16" t="s">
        <v>82</v>
      </c>
      <c r="D62" s="29"/>
      <c r="E62" s="19">
        <f>IF(D62="yes",30,0)</f>
        <v>0</v>
      </c>
      <c r="H62" s="12"/>
    </row>
    <row r="63" spans="1:8" ht="31" x14ac:dyDescent="0.35">
      <c r="A63" s="14" t="s">
        <v>116</v>
      </c>
      <c r="B63" s="15" t="s">
        <v>114</v>
      </c>
      <c r="C63" s="15" t="s">
        <v>14</v>
      </c>
      <c r="D63" s="29"/>
      <c r="E63" s="19">
        <f>D63*(10/8)</f>
        <v>0</v>
      </c>
      <c r="H63" s="12"/>
    </row>
    <row r="64" spans="1:8" ht="31" x14ac:dyDescent="0.35">
      <c r="A64" s="14" t="s">
        <v>117</v>
      </c>
      <c r="B64" s="15" t="s">
        <v>50</v>
      </c>
      <c r="C64" s="15" t="s">
        <v>14</v>
      </c>
      <c r="D64" s="29"/>
      <c r="E64" s="19">
        <f>D64*(10/8)</f>
        <v>0</v>
      </c>
      <c r="H64" s="12"/>
    </row>
    <row r="65" spans="1:8" ht="46.5" x14ac:dyDescent="0.35">
      <c r="A65" s="14" t="s">
        <v>87</v>
      </c>
      <c r="B65" s="15" t="s">
        <v>75</v>
      </c>
      <c r="C65" s="16" t="s">
        <v>82</v>
      </c>
      <c r="D65" s="29"/>
      <c r="E65" s="19">
        <f>IF(D65="yes",30,0)</f>
        <v>0</v>
      </c>
      <c r="H65" s="12"/>
    </row>
    <row r="66" spans="1:8" ht="46.5" x14ac:dyDescent="0.35">
      <c r="A66" s="14" t="s">
        <v>88</v>
      </c>
      <c r="B66" s="15" t="s">
        <v>75</v>
      </c>
      <c r="C66" s="16" t="s">
        <v>82</v>
      </c>
      <c r="D66" s="29"/>
      <c r="E66" s="19">
        <f>IF(D66="yes",30,0)</f>
        <v>0</v>
      </c>
      <c r="H66" s="12"/>
    </row>
    <row r="67" spans="1:8" ht="31" x14ac:dyDescent="0.35">
      <c r="A67" s="14" t="s">
        <v>136</v>
      </c>
      <c r="B67" s="15" t="s">
        <v>85</v>
      </c>
      <c r="C67" s="15" t="s">
        <v>84</v>
      </c>
      <c r="D67" s="29"/>
      <c r="E67" s="19">
        <f>D67*30</f>
        <v>0</v>
      </c>
      <c r="H67" s="12"/>
    </row>
    <row r="68" spans="1:8" ht="31" x14ac:dyDescent="0.35">
      <c r="A68" s="14" t="s">
        <v>70</v>
      </c>
      <c r="B68" s="15" t="s">
        <v>51</v>
      </c>
      <c r="C68" s="15" t="s">
        <v>14</v>
      </c>
      <c r="D68" s="29"/>
      <c r="E68" s="19">
        <f>D68*(10/8)</f>
        <v>0</v>
      </c>
      <c r="H68" s="12"/>
    </row>
    <row r="69" spans="1:8" ht="46.5" x14ac:dyDescent="0.35">
      <c r="A69" s="14" t="s">
        <v>118</v>
      </c>
      <c r="B69" s="15" t="s">
        <v>75</v>
      </c>
      <c r="C69" s="16" t="s">
        <v>82</v>
      </c>
      <c r="D69" s="29"/>
      <c r="E69" s="19">
        <f>IF(D69="yes",30,0)</f>
        <v>0</v>
      </c>
      <c r="H69" s="12"/>
    </row>
    <row r="70" spans="1:8" ht="46.5" x14ac:dyDescent="0.35">
      <c r="A70" s="14" t="s">
        <v>137</v>
      </c>
      <c r="B70" s="15" t="s">
        <v>50</v>
      </c>
      <c r="C70" s="15" t="s">
        <v>14</v>
      </c>
      <c r="D70" s="29"/>
      <c r="E70" s="19">
        <f>D70*(10/8)</f>
        <v>0</v>
      </c>
      <c r="H70" s="12"/>
    </row>
    <row r="71" spans="1:8" ht="46.5" x14ac:dyDescent="0.35">
      <c r="A71" s="14" t="s">
        <v>119</v>
      </c>
      <c r="B71" s="15" t="s">
        <v>75</v>
      </c>
      <c r="C71" s="16" t="s">
        <v>82</v>
      </c>
      <c r="D71" s="29"/>
      <c r="E71" s="19">
        <f>IF(D71="yes",30,0)</f>
        <v>0</v>
      </c>
      <c r="H71" s="12"/>
    </row>
    <row r="72" spans="1:8" ht="31" x14ac:dyDescent="0.35">
      <c r="A72" s="14" t="s">
        <v>19</v>
      </c>
      <c r="B72" s="15" t="s">
        <v>83</v>
      </c>
      <c r="C72" s="16" t="s">
        <v>30</v>
      </c>
      <c r="D72" s="29"/>
      <c r="E72" s="19">
        <f>IF(D72="yes",30,0)</f>
        <v>0</v>
      </c>
      <c r="H72" s="12"/>
    </row>
    <row r="73" spans="1:8" ht="31" x14ac:dyDescent="0.35">
      <c r="A73" s="14" t="s">
        <v>19</v>
      </c>
      <c r="B73" s="15" t="s">
        <v>49</v>
      </c>
      <c r="C73" s="16" t="s">
        <v>31</v>
      </c>
      <c r="D73" s="29"/>
      <c r="E73" s="19">
        <f>IF(D73="yes",20,0)</f>
        <v>0</v>
      </c>
      <c r="H73" s="12"/>
    </row>
    <row r="74" spans="1:8" ht="31" x14ac:dyDescent="0.35">
      <c r="A74" s="14" t="s">
        <v>120</v>
      </c>
      <c r="B74" s="15" t="s">
        <v>51</v>
      </c>
      <c r="C74" s="15" t="s">
        <v>14</v>
      </c>
      <c r="D74" s="29"/>
      <c r="E74" s="19">
        <f>D74*(10/8)</f>
        <v>0</v>
      </c>
      <c r="H74" s="12"/>
    </row>
    <row r="75" spans="1:8" ht="46.5" x14ac:dyDescent="0.35">
      <c r="A75" s="14" t="s">
        <v>121</v>
      </c>
      <c r="B75" s="15" t="s">
        <v>75</v>
      </c>
      <c r="C75" s="16" t="s">
        <v>82</v>
      </c>
      <c r="D75" s="29"/>
      <c r="E75" s="19">
        <f>IF(D75="yes",30,0)</f>
        <v>0</v>
      </c>
      <c r="H75" s="12"/>
    </row>
    <row r="76" spans="1:8" ht="57" customHeight="1" x14ac:dyDescent="0.35">
      <c r="A76" s="14" t="s">
        <v>89</v>
      </c>
      <c r="B76" s="15" t="s">
        <v>75</v>
      </c>
      <c r="C76" s="16" t="s">
        <v>82</v>
      </c>
      <c r="D76" s="29"/>
      <c r="E76" s="19">
        <f>IF(D76="yes",30,0)</f>
        <v>0</v>
      </c>
      <c r="H76" s="12"/>
    </row>
    <row r="77" spans="1:8" ht="57" customHeight="1" x14ac:dyDescent="0.35">
      <c r="A77" s="14" t="s">
        <v>91</v>
      </c>
      <c r="B77" s="15" t="s">
        <v>92</v>
      </c>
      <c r="C77" s="15" t="s">
        <v>14</v>
      </c>
      <c r="D77" s="29"/>
      <c r="E77" s="19">
        <f t="shared" ref="E77:E81" si="0">D77*(10/8)</f>
        <v>0</v>
      </c>
      <c r="H77" s="12"/>
    </row>
    <row r="78" spans="1:8" ht="57" customHeight="1" x14ac:dyDescent="0.35">
      <c r="A78" s="14" t="s">
        <v>93</v>
      </c>
      <c r="B78" s="15" t="s">
        <v>92</v>
      </c>
      <c r="C78" s="15" t="s">
        <v>14</v>
      </c>
      <c r="D78" s="29"/>
      <c r="E78" s="19">
        <f t="shared" si="0"/>
        <v>0</v>
      </c>
      <c r="H78" s="12"/>
    </row>
    <row r="79" spans="1:8" ht="46.5" x14ac:dyDescent="0.35">
      <c r="A79" s="14" t="s">
        <v>138</v>
      </c>
      <c r="B79" s="15" t="s">
        <v>51</v>
      </c>
      <c r="C79" s="15" t="s">
        <v>14</v>
      </c>
      <c r="D79" s="29"/>
      <c r="E79" s="19">
        <f t="shared" si="0"/>
        <v>0</v>
      </c>
      <c r="H79" s="12"/>
    </row>
    <row r="80" spans="1:8" ht="46.5" x14ac:dyDescent="0.35">
      <c r="A80" s="14" t="s">
        <v>122</v>
      </c>
      <c r="B80" s="15" t="s">
        <v>51</v>
      </c>
      <c r="C80" s="15" t="s">
        <v>14</v>
      </c>
      <c r="D80" s="29"/>
      <c r="E80" s="19">
        <f t="shared" si="0"/>
        <v>0</v>
      </c>
      <c r="H80" s="12"/>
    </row>
    <row r="81" spans="1:8" ht="77.5" x14ac:dyDescent="0.35">
      <c r="A81" s="34" t="s">
        <v>123</v>
      </c>
      <c r="B81" s="35" t="s">
        <v>52</v>
      </c>
      <c r="C81" s="35" t="s">
        <v>14</v>
      </c>
      <c r="D81" s="36"/>
      <c r="E81" s="19">
        <f t="shared" si="0"/>
        <v>0</v>
      </c>
    </row>
    <row r="82" spans="1:8" ht="30" customHeight="1" x14ac:dyDescent="0.35">
      <c r="A82" s="14" t="s">
        <v>90</v>
      </c>
      <c r="B82" s="15" t="s">
        <v>75</v>
      </c>
      <c r="C82" s="16" t="s">
        <v>82</v>
      </c>
      <c r="D82" s="29"/>
      <c r="E82" s="19">
        <f>IF(D82="yes",30,0)</f>
        <v>0</v>
      </c>
      <c r="H82" s="12"/>
    </row>
    <row r="83" spans="1:8" ht="30" customHeight="1" x14ac:dyDescent="0.35">
      <c r="A83" s="14" t="s">
        <v>124</v>
      </c>
      <c r="B83" s="35" t="s">
        <v>52</v>
      </c>
      <c r="C83" s="35" t="s">
        <v>14</v>
      </c>
      <c r="D83" s="36"/>
      <c r="E83" s="19">
        <f>D83*(10/8)</f>
        <v>0</v>
      </c>
    </row>
    <row r="84" spans="1:8" x14ac:dyDescent="0.35">
      <c r="A84" s="13"/>
      <c r="B84" s="13"/>
      <c r="C84" s="1" t="s">
        <v>26</v>
      </c>
      <c r="D84" s="1"/>
      <c r="E84" s="20">
        <f>SUM(E16:E83)</f>
        <v>0</v>
      </c>
    </row>
    <row r="85" spans="1:8" x14ac:dyDescent="0.35">
      <c r="C85" s="21" t="s">
        <v>27</v>
      </c>
      <c r="D85" s="1"/>
      <c r="E85" s="6">
        <f>C6</f>
        <v>0</v>
      </c>
    </row>
  </sheetData>
  <sheetProtection selectLockedCells="1"/>
  <mergeCells count="1">
    <mergeCell ref="A1:D1"/>
  </mergeCells>
  <dataValidations count="1">
    <dataValidation type="list" allowBlank="1" showInputMessage="1" showErrorMessage="1" sqref="D82 D36 D43:D49 D56:D75" xr:uid="{00000000-0002-0000-0100-000000000000}">
      <formula1>"yes,no"</formula1>
    </dataValidation>
  </dataValidations>
  <pageMargins left="0.7" right="0.7" top="0.75" bottom="0.7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Delivery Plan</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Lizzie Scott</dc:creator>
  <cp:lastModifiedBy>Author</cp:lastModifiedBy>
  <cp:lastPrinted>2019-04-25T13:28:57Z</cp:lastPrinted>
  <dcterms:created xsi:type="dcterms:W3CDTF">2019-04-24T08:54:58Z</dcterms:created>
  <dcterms:modified xsi:type="dcterms:W3CDTF">2025-01-31T11:07:28Z</dcterms:modified>
</cp:coreProperties>
</file>