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ib-mccannj\Documents\"/>
    </mc:Choice>
  </mc:AlternateContent>
  <xr:revisionPtr revIDLastSave="0" documentId="8_{9FE66B75-8210-412D-AF40-458B154FE02D}" xr6:coauthVersionLast="47" xr6:coauthVersionMax="47" xr10:uidLastSave="{00000000-0000-0000-0000-000000000000}"/>
  <bookViews>
    <workbookView xWindow="-110" yWindow="-110" windowWidth="19420" windowHeight="10300" activeTab="1" xr2:uid="{00000000-000D-0000-FFFF-FFFF00000000}"/>
  </bookViews>
  <sheets>
    <sheet name="Declaration" sheetId="1" r:id="rId1"/>
    <sheet name="Delivery Pla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2" l="1"/>
  <c r="E43" i="2"/>
  <c r="E38" i="2"/>
  <c r="E46" i="2"/>
  <c r="E42" i="2"/>
  <c r="E53" i="2"/>
  <c r="E39" i="2"/>
  <c r="E27" i="2"/>
  <c r="E37" i="2"/>
  <c r="E45" i="2"/>
  <c r="E19" i="2"/>
  <c r="E57" i="2"/>
  <c r="E56" i="2"/>
  <c r="E51" i="2"/>
  <c r="E49" i="2"/>
  <c r="E48" i="2"/>
  <c r="E34" i="2"/>
  <c r="E35" i="2"/>
  <c r="E31" i="2"/>
  <c r="E33" i="2"/>
  <c r="E25" i="2"/>
  <c r="E22" i="2"/>
  <c r="E18" i="2"/>
  <c r="E29" i="2"/>
  <c r="E21" i="2"/>
  <c r="E20" i="2"/>
  <c r="E17" i="2"/>
  <c r="E16" i="2"/>
  <c r="E28" i="2"/>
  <c r="E55" i="2"/>
  <c r="E54" i="2"/>
  <c r="E50" i="2"/>
  <c r="E41" i="2"/>
  <c r="C10" i="2" l="1"/>
  <c r="D10" i="2" s="1"/>
  <c r="E52" i="2" l="1"/>
  <c r="E47" i="2"/>
  <c r="E44" i="2"/>
  <c r="E26" i="2"/>
  <c r="E40" i="2"/>
  <c r="E36" i="2" l="1"/>
  <c r="E32" i="2"/>
  <c r="E24" i="2"/>
  <c r="E23" i="2"/>
  <c r="E30" i="2" l="1"/>
  <c r="E59" i="2" l="1"/>
  <c r="E60" i="2"/>
</calcChain>
</file>

<file path=xl/sharedStrings.xml><?xml version="1.0" encoding="utf-8"?>
<sst xmlns="http://schemas.openxmlformats.org/spreadsheetml/2006/main" count="157" uniqueCount="109">
  <si>
    <t>Contact Name</t>
  </si>
  <si>
    <t>Position</t>
  </si>
  <si>
    <t>Email address</t>
  </si>
  <si>
    <t>Telephone number</t>
  </si>
  <si>
    <t>Signed</t>
  </si>
  <si>
    <t>Date</t>
  </si>
  <si>
    <t>Points Value</t>
  </si>
  <si>
    <t>Number of FTE person weeks which will be delivered throughout this contract</t>
  </si>
  <si>
    <t>Estimated value of contract (in millions)</t>
  </si>
  <si>
    <t>million</t>
  </si>
  <si>
    <t>Term of contract (in years)</t>
  </si>
  <si>
    <t>years</t>
  </si>
  <si>
    <t>Value per annum</t>
  </si>
  <si>
    <t>Cap</t>
  </si>
  <si>
    <t>Number of hours which will be delivered throughout this contract</t>
  </si>
  <si>
    <t xml:space="preserve">I confirm that this Social Value Delivery Plan sets out the actions that will be undertaken to ensure the achievement of the social value requirements of the contract. </t>
  </si>
  <si>
    <t>Approach for the delivery of the social value requirements set out in Schedule XX</t>
  </si>
  <si>
    <t>Social Value points</t>
  </si>
  <si>
    <t>Unit of Measurement</t>
  </si>
  <si>
    <t>Waste and Resource Efficiencies in the delivery of the contract</t>
  </si>
  <si>
    <t xml:space="preserve">Bidders must complete the table below to demonstrate how the social value requirement will be delivered.  This will be submitted with the tender.  </t>
  </si>
  <si>
    <t>Paid employment for people who face barriers to employment or are from deprived areas</t>
  </si>
  <si>
    <t>Paid employment for people from the Client's priority group</t>
  </si>
  <si>
    <t>Unwaged work placements for people who face barriers to employment or are from deprived areas</t>
  </si>
  <si>
    <t>Unwaged work placements for people from the Client's priority group</t>
  </si>
  <si>
    <t>Skills development and educational attainment for people who are considered to be disadvantaged in the labour market or at risk of social exclusion</t>
  </si>
  <si>
    <t xml:space="preserve">Skills development and educational attainment for people from the Client's priority group </t>
  </si>
  <si>
    <t>Inclusion of Social Enterprises in the contract's supply chain</t>
  </si>
  <si>
    <t>Number of annual updates which will be submitted throughout the duration of the contract</t>
  </si>
  <si>
    <t>Total Social Value points which will be delivered by this plan</t>
  </si>
  <si>
    <t>Total Social Value points required to be delivered</t>
  </si>
  <si>
    <t>Business development and knowledge sharing with a Voluntary or Community organisation or Micro Enterprise in Northern Ireland</t>
  </si>
  <si>
    <r>
      <t xml:space="preserve">Planned Delivery </t>
    </r>
    <r>
      <rPr>
        <i/>
        <sz val="12"/>
        <color theme="1"/>
        <rFont val="Calibri"/>
        <family val="2"/>
        <scheme val="minor"/>
      </rPr>
      <t>[to be completed by Bidder]</t>
    </r>
  </si>
  <si>
    <t>Social value initiative</t>
  </si>
  <si>
    <t>Resource sharing with a VCSE sector organisation</t>
  </si>
  <si>
    <r>
      <t xml:space="preserve"> Social Value Delivery Plan </t>
    </r>
    <r>
      <rPr>
        <i/>
        <sz val="11"/>
        <color rgb="FFFF0000"/>
        <rFont val="Calibri"/>
        <family val="2"/>
        <scheme val="minor"/>
      </rPr>
      <t>[to be completed by the bidder and submitted with their tender response]</t>
    </r>
  </si>
  <si>
    <t>Total Social Value points to be delivered</t>
  </si>
  <si>
    <t>The Contractor must deliver a minimum value of 100 Social Value points for every £1 million (and pro-rata) in invoiced value, capped at an averaged contract value of £3 million per annum.</t>
  </si>
  <si>
    <t>Points Calculation</t>
  </si>
  <si>
    <t>DRAFTING  NOTE: Contracting authorities must edit this tab to select the initiatives that have been included within the Social Value Schedule and remove all others</t>
  </si>
  <si>
    <t>8 hours support or training  = 10 points</t>
  </si>
  <si>
    <t>8 hours support or training  = 15 points</t>
  </si>
  <si>
    <t>Resource sharing with another business = 20 points</t>
  </si>
  <si>
    <t>8 hours of support or improvement  = 10 points</t>
  </si>
  <si>
    <t>8 hours of support = 10 points</t>
  </si>
  <si>
    <t>Community engagement activities to determine the most relevant artwork or cultural activities</t>
  </si>
  <si>
    <t>Activities to promote the artwork or cultural activities to community groups</t>
  </si>
  <si>
    <t>8 hours of engagement activities = 10 points</t>
  </si>
  <si>
    <t>8 hours of activities = 10 points</t>
  </si>
  <si>
    <t>The social value initiatives which are eligible for inclusion on this contract and their associated points are detailed below under 'Social Value Initiatives'.</t>
  </si>
  <si>
    <t>Use of one social enterprise in the supply chain  = 30 points</t>
  </si>
  <si>
    <t>52 weeks FTE = 75 points</t>
  </si>
  <si>
    <t>52 weeks FTE = 90 points</t>
  </si>
  <si>
    <t>4 weeks FTE = 10 points</t>
  </si>
  <si>
    <t>4 weeks FTE = 15 points</t>
  </si>
  <si>
    <t>Number of one social enterprises in the supply chain (in relation to work carried out on this contract)</t>
  </si>
  <si>
    <t>Use of at least one micro enterprise in the supply chain  = 20 points</t>
  </si>
  <si>
    <t>Paid employment for a person with a disability</t>
  </si>
  <si>
    <t>Unwaged work placement for a person with a disability</t>
  </si>
  <si>
    <t>Skills development and educational attainment for a person with a disability</t>
  </si>
  <si>
    <t>Fair Work Charter</t>
  </si>
  <si>
    <t>Supply Chain Map</t>
  </si>
  <si>
    <t>1 map = 30 points</t>
  </si>
  <si>
    <t>Tackling modern slavery traninng for employees on the contract</t>
  </si>
  <si>
    <t>MSAT and Improvement plan</t>
  </si>
  <si>
    <t>Completion of MSAT and submission of improvement plan = 50 points</t>
  </si>
  <si>
    <t>Completion of online assessment and submission of improvement plan in relation to work carried out on this contract</t>
  </si>
  <si>
    <t>Training in Fair Work</t>
  </si>
  <si>
    <t>8 hours support or training =10 points</t>
  </si>
  <si>
    <t>Contract specifications that support environmental protection and improvement</t>
  </si>
  <si>
    <t>Specification included in the contract</t>
  </si>
  <si>
    <t>8 hours of training  = 10 points</t>
  </si>
  <si>
    <t>Health and wellbeing initiatives to support employees, including those working remotely, on the contract.</t>
  </si>
  <si>
    <t>8 hours of support  = 10 points</t>
  </si>
  <si>
    <t xml:space="preserve">Mentoring/Pastoral support for those employees engaged on the contract who are disadvantaged </t>
  </si>
  <si>
    <t>Initatives to influence suppliers, customers and communities to support health and well-being</t>
  </si>
  <si>
    <t>Initatives to reduce the stigma or mental illness and increase awareness of health and well-being issues among employees and managers engaged on the contract.</t>
  </si>
  <si>
    <t>Activities to promote supply chain opportunities related to the artwork or cultural activities to a micro business</t>
  </si>
  <si>
    <t xml:space="preserve">Activities to promote supply chain opportunities related to the artwork or cultural activities for the VCSE sector </t>
  </si>
  <si>
    <t>Supply chain opportunity for VCSE sector = 30 points</t>
  </si>
  <si>
    <t>Supply chain opportunity for micro enterprise = 20 points</t>
  </si>
  <si>
    <t>One micro enterprise in the supply chain (in relation to artwork/cultural activities carried out on this contract)</t>
  </si>
  <si>
    <t>One VCSE in the supply chain (in relation to artwork/cultural activities carried out on this contract)</t>
  </si>
  <si>
    <t>Positive Action Outreach to increase representation of disabled people on the contract workforce</t>
  </si>
  <si>
    <t>Climate change and carbon reduction training for staff</t>
  </si>
  <si>
    <t>1 charter = 30 points</t>
  </si>
  <si>
    <t>Charter will be submitted in relation to work carried out on this contract</t>
  </si>
  <si>
    <t>1 specification = 20 points</t>
  </si>
  <si>
    <t>Supply Chain Resilience and Capacity Action Plan</t>
  </si>
  <si>
    <t>In-work Progression and Skills Development action plan</t>
  </si>
  <si>
    <t>1 action plan = 30 points</t>
  </si>
  <si>
    <t>action plan will be submitted in relation to work carried out on this contract</t>
  </si>
  <si>
    <t>Environmental action plan</t>
  </si>
  <si>
    <t xml:space="preserve">Supply Chain action plan for Minimimising Carbon Footprint and Emissions </t>
  </si>
  <si>
    <t>Packaging and waste action plan for the contract</t>
  </si>
  <si>
    <t>Equality, Diversity and Inclusion action plan</t>
  </si>
  <si>
    <t>Action plan to promote contract supply chain opportunities to micro businesses and VCSEs in NI</t>
  </si>
  <si>
    <t>Action plan to promote contract supply chain opportunities to micro businesses and VCSEs in Northern Ireland</t>
  </si>
  <si>
    <t xml:space="preserve">Environmental Initiatives </t>
  </si>
  <si>
    <t xml:space="preserve">Resource sharing with another organisation  </t>
  </si>
  <si>
    <t>Resource sharing with VCSE organisation = 30 points</t>
  </si>
  <si>
    <t>Action plan for Assessing and Minimising Embodied Carbon</t>
  </si>
  <si>
    <t>Corporate green travel scheme available to employees on the contract</t>
  </si>
  <si>
    <t>1 scheme = 30 points</t>
  </si>
  <si>
    <t>Scheme will be submitted in relation to this contract</t>
  </si>
  <si>
    <t xml:space="preserve">Equality, diversity &amp; inclusion positive action </t>
  </si>
  <si>
    <t>Inclusion of Micro Enterprise in the contract's supply chain</t>
  </si>
  <si>
    <t>Number of micro enterprises in the supply chain (in relation to work carried out on this contract)</t>
  </si>
  <si>
    <t>Initiatives to improve good relations between people from different religious, political, racial and ethnic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</si>
</sst>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_-[$£-809]* #,##0.0_-;\-[$£-809]* #,##0.0_-;_-[$£-809]* &quot;-&quot;??_-;_-@_-"/>
    <numFmt numFmtId="167" formatCode="_-[$£-809]* #,##0.00_-;\-[$£-809]* #,##0.00_-;_-[$£-809]*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theme="1"/>
      <name val="Calibri"/>
      <family val="2"/>
      <scheme val="minor"/>
    </font>
    <font>
      <i/>
      <sz val="11"/>
      <color rgb="FFFF0000"/>
      <name val="Calibri"/>
      <family val="2"/>
      <scheme val="minor"/>
    </font>
    <font>
      <b/>
      <sz val="12"/>
      <color rgb="FFFF0000"/>
      <name val="Calibri"/>
      <family val="2"/>
      <scheme val="minor"/>
    </font>
    <font>
      <sz val="12"/>
      <color rgb="FFFF0000"/>
      <name val="Calibri"/>
      <family val="2"/>
      <scheme val="minor"/>
    </font>
    <font>
      <b/>
      <u/>
      <sz val="12"/>
      <color rgb="FFFF0000"/>
      <name val="Calibri"/>
      <family val="2"/>
      <scheme val="minor"/>
    </font>
    <font>
      <b/>
      <sz val="12"/>
      <color theme="0"/>
      <name val="Calibri"/>
      <family val="2"/>
    </font>
    <font>
      <sz val="12"/>
      <color rgb="FF000000"/>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9BC2E6"/>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3" fillId="3" borderId="1" xfId="0" applyFont="1" applyFill="1" applyBorder="1"/>
    <xf numFmtId="0" fontId="4" fillId="0" borderId="0" xfId="0" applyFont="1"/>
    <xf numFmtId="0" fontId="2" fillId="0" borderId="0" xfId="0" applyFont="1"/>
    <xf numFmtId="0" fontId="0" fillId="0" borderId="1" xfId="0" applyBorder="1" applyAlignment="1">
      <alignment vertical="center" wrapText="1"/>
    </xf>
    <xf numFmtId="0" fontId="6" fillId="0" borderId="0" xfId="0" applyFont="1"/>
    <xf numFmtId="0" fontId="4" fillId="4" borderId="1" xfId="0" applyFont="1" applyFill="1" applyBorder="1"/>
    <xf numFmtId="1" fontId="4" fillId="5" borderId="1" xfId="0" applyNumberFormat="1" applyFont="1" applyFill="1" applyBorder="1"/>
    <xf numFmtId="1" fontId="4" fillId="5" borderId="1" xfId="0" applyNumberFormat="1" applyFont="1" applyFill="1" applyBorder="1" applyProtection="1">
      <protection locked="0"/>
    </xf>
    <xf numFmtId="1" fontId="4" fillId="0" borderId="0" xfId="0" applyNumberFormat="1" applyFont="1" applyProtection="1">
      <protection locked="0"/>
    </xf>
    <xf numFmtId="0" fontId="6" fillId="0" borderId="0" xfId="0" applyFont="1" applyAlignment="1">
      <alignment vertical="center" wrapText="1"/>
    </xf>
    <xf numFmtId="0" fontId="6" fillId="0" borderId="0" xfId="0" applyFont="1" applyAlignment="1">
      <alignment wrapText="1"/>
    </xf>
    <xf numFmtId="165" fontId="6" fillId="0" borderId="0" xfId="0" applyNumberFormat="1" applyFont="1"/>
    <xf numFmtId="0" fontId="6" fillId="0" borderId="3" xfId="0" applyFont="1" applyBorder="1" applyAlignment="1">
      <alignment vertical="center" wrapText="1"/>
    </xf>
    <xf numFmtId="0" fontId="3" fillId="3" borderId="1" xfId="0" applyFont="1" applyFill="1" applyBorder="1" applyAlignment="1">
      <alignment vertical="center" wrapText="1"/>
    </xf>
    <xf numFmtId="0" fontId="6" fillId="4" borderId="2"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wrapText="1"/>
    </xf>
    <xf numFmtId="1" fontId="6" fillId="4" borderId="1" xfId="0" applyNumberFormat="1" applyFont="1" applyFill="1" applyBorder="1"/>
    <xf numFmtId="0" fontId="6" fillId="4" borderId="1" xfId="0" applyFont="1" applyFill="1" applyBorder="1"/>
    <xf numFmtId="1" fontId="4" fillId="4" borderId="1" xfId="0" applyNumberFormat="1" applyFont="1" applyFill="1" applyBorder="1"/>
    <xf numFmtId="0" fontId="3" fillId="3" borderId="1" xfId="0" applyFont="1" applyFill="1" applyBorder="1" applyAlignment="1">
      <alignment vertical="center"/>
    </xf>
    <xf numFmtId="0" fontId="4" fillId="2" borderId="1" xfId="0" applyFont="1" applyFill="1" applyBorder="1" applyAlignment="1">
      <alignment wrapText="1"/>
    </xf>
    <xf numFmtId="0" fontId="0" fillId="0" borderId="0" xfId="0" applyAlignment="1">
      <alignment vertical="center"/>
    </xf>
    <xf numFmtId="0" fontId="9" fillId="0" borderId="0" xfId="0" applyFont="1"/>
    <xf numFmtId="0" fontId="10" fillId="0" borderId="0" xfId="0" applyFont="1"/>
    <xf numFmtId="166" fontId="4" fillId="5" borderId="1" xfId="1" applyNumberFormat="1" applyFont="1" applyFill="1" applyBorder="1" applyProtection="1">
      <protection locked="0"/>
    </xf>
    <xf numFmtId="167" fontId="6" fillId="0" borderId="0" xfId="0" applyNumberFormat="1" applyFont="1"/>
    <xf numFmtId="2" fontId="4" fillId="0" borderId="0" xfId="0" applyNumberFormat="1" applyFont="1"/>
    <xf numFmtId="0" fontId="6" fillId="2" borderId="1" xfId="0" applyFont="1" applyFill="1" applyBorder="1" applyProtection="1">
      <protection locked="0"/>
    </xf>
    <xf numFmtId="0" fontId="0" fillId="2" borderId="1" xfId="0" applyFill="1" applyBorder="1" applyProtection="1">
      <protection locked="0"/>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4" fillId="6" borderId="0" xfId="0" applyFont="1" applyFill="1"/>
    <xf numFmtId="0" fontId="12" fillId="3" borderId="1" xfId="0" applyFont="1" applyFill="1" applyBorder="1" applyAlignment="1">
      <alignment vertical="top" wrapText="1"/>
    </xf>
    <xf numFmtId="0" fontId="13" fillId="7" borderId="2" xfId="0" applyFont="1" applyFill="1" applyBorder="1" applyAlignment="1">
      <alignment vertical="center" wrapText="1"/>
    </xf>
    <xf numFmtId="0" fontId="13" fillId="7" borderId="1" xfId="0" applyFont="1" applyFill="1" applyBorder="1" applyAlignment="1">
      <alignment vertical="center" wrapText="1"/>
    </xf>
    <xf numFmtId="0" fontId="11" fillId="0" borderId="0" xfId="0" applyFont="1"/>
    <xf numFmtId="0" fontId="12" fillId="3" borderId="3" xfId="0" applyFont="1" applyFill="1"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xdr:rowOff>
    </xdr:from>
    <xdr:to>
      <xdr:col>10</xdr:col>
      <xdr:colOff>588169</xdr:colOff>
      <xdr:row>18</xdr:row>
      <xdr:rowOff>76201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667001"/>
          <a:ext cx="9227344"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mn-lt"/>
              <a:ea typeface="+mn-ea"/>
              <a:cs typeface="+mn-cs"/>
            </a:rPr>
            <a:t>Please note, the Social Value Delivery Plan must be completed and submitted as part of your tender response. Bidders must only complete the cells highlighted in yellow within the Social Value Delivery Plan. Any additional information included by bidders within the</a:t>
          </a:r>
          <a:r>
            <a:rPr lang="en-GB" sz="1400" b="1" baseline="0">
              <a:solidFill>
                <a:schemeClr val="dk1"/>
              </a:solidFill>
              <a:effectLst/>
              <a:latin typeface="+mn-lt"/>
              <a:ea typeface="+mn-ea"/>
              <a:cs typeface="+mn-cs"/>
            </a:rPr>
            <a:t> Social Value</a:t>
          </a:r>
          <a:r>
            <a:rPr lang="en-GB" sz="1400" b="1">
              <a:solidFill>
                <a:schemeClr val="dk1"/>
              </a:solidFill>
              <a:effectLst/>
              <a:latin typeface="+mn-lt"/>
              <a:ea typeface="+mn-ea"/>
              <a:cs typeface="+mn-cs"/>
            </a:rPr>
            <a:t> Delivery Plan </a:t>
          </a:r>
          <a:r>
            <a:rPr lang="en-GB" sz="1400" b="1" u="sng">
              <a:solidFill>
                <a:schemeClr val="dk1"/>
              </a:solidFill>
              <a:effectLst/>
              <a:latin typeface="+mn-lt"/>
              <a:ea typeface="+mn-ea"/>
              <a:cs typeface="+mn-cs"/>
            </a:rPr>
            <a:t>will not</a:t>
          </a:r>
          <a:r>
            <a:rPr lang="en-GB" sz="1400" b="1">
              <a:solidFill>
                <a:schemeClr val="dk1"/>
              </a:solidFill>
              <a:effectLst/>
              <a:latin typeface="+mn-lt"/>
              <a:ea typeface="+mn-ea"/>
              <a:cs typeface="+mn-cs"/>
            </a:rPr>
            <a:t> be evaluated as part of your tender response.</a:t>
          </a:r>
          <a:endParaRPr lang="en-US" sz="14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74083</xdr:colOff>
      <xdr:row>4</xdr:row>
      <xdr:rowOff>158749</xdr:rowOff>
    </xdr:from>
    <xdr:to>
      <xdr:col>10</xdr:col>
      <xdr:colOff>455082</xdr:colOff>
      <xdr:row>14</xdr:row>
      <xdr:rowOff>381001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8916" y="1195916"/>
          <a:ext cx="4571999" cy="183091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DRAFTING NOTE FOR</a:t>
          </a:r>
          <a:r>
            <a:rPr lang="en-US" sz="1200" b="1" u="sng" baseline="0">
              <a:solidFill>
                <a:srgbClr val="FF0000"/>
              </a:solidFill>
            </a:rPr>
            <a:t> CONTRACTING AUTHORITIES</a:t>
          </a:r>
          <a:r>
            <a:rPr lang="en-US" sz="1200" b="1" u="sng">
              <a:solidFill>
                <a:srgbClr val="FF0000"/>
              </a:solidFill>
            </a:rPr>
            <a:t>:</a:t>
          </a:r>
        </a:p>
        <a:p>
          <a:r>
            <a:rPr lang="en-US" sz="1200" b="1" u="sng">
              <a:solidFill>
                <a:srgbClr val="FF0000"/>
              </a:solidFill>
            </a:rPr>
            <a:t>- Insert Schedule Number within cell highlighted in green</a:t>
          </a:r>
        </a:p>
        <a:p>
          <a:r>
            <a:rPr lang="en-US" sz="1200" b="1" u="sng">
              <a:solidFill>
                <a:srgbClr val="FF0000"/>
              </a:solidFill>
            </a:rPr>
            <a:t>- Include</a:t>
          </a:r>
          <a:r>
            <a:rPr lang="en-US" sz="1200" b="1" u="sng" baseline="0">
              <a:solidFill>
                <a:srgbClr val="FF0000"/>
              </a:solidFill>
            </a:rPr>
            <a:t> any minimum mandatory requirements here if included within Social Value Schedule</a:t>
          </a:r>
        </a:p>
        <a:p>
          <a:r>
            <a:rPr lang="en-US" sz="1200" b="1" u="sng">
              <a:solidFill>
                <a:srgbClr val="FF0000"/>
              </a:solidFill>
              <a:effectLst/>
              <a:latin typeface="+mn-lt"/>
              <a:ea typeface="+mn-ea"/>
              <a:cs typeface="+mn-cs"/>
            </a:rPr>
            <a:t>- Include</a:t>
          </a:r>
          <a:r>
            <a:rPr lang="en-US" sz="1200" b="1" u="sng" baseline="0">
              <a:solidFill>
                <a:srgbClr val="FF0000"/>
              </a:solidFill>
              <a:effectLst/>
              <a:latin typeface="+mn-lt"/>
              <a:ea typeface="+mn-ea"/>
              <a:cs typeface="+mn-cs"/>
            </a:rPr>
            <a:t> any maximum points targets if included out within Social Value Schedule</a:t>
          </a:r>
        </a:p>
        <a:p>
          <a:endParaRPr lang="en-US" sz="1200" b="1" u="sng" baseline="0">
            <a:solidFill>
              <a:srgbClr val="FF0000"/>
            </a:solidFill>
            <a:effectLst/>
            <a:latin typeface="+mn-lt"/>
            <a:ea typeface="+mn-ea"/>
            <a:cs typeface="+mn-cs"/>
          </a:endParaRPr>
        </a:p>
        <a:p>
          <a:r>
            <a:rPr lang="en-US" sz="1200" b="1" i="1" u="sng" baseline="0">
              <a:solidFill>
                <a:srgbClr val="FF0000"/>
              </a:solidFill>
              <a:effectLst/>
              <a:latin typeface="+mn-lt"/>
              <a:ea typeface="+mn-ea"/>
              <a:cs typeface="+mn-cs"/>
            </a:rPr>
            <a:t>(Remove this text box prior to publication of tender documents)</a:t>
          </a:r>
          <a:endParaRPr lang="en-US" sz="1200" b="1" i="1" u="sng">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12"/>
  <sheetViews>
    <sheetView zoomScale="80" zoomScaleNormal="80" workbookViewId="0">
      <selection activeCell="B11" sqref="B11:B12"/>
    </sheetView>
  </sheetViews>
  <sheetFormatPr defaultColWidth="9.1796875" defaultRowHeight="14.5" x14ac:dyDescent="0.35"/>
  <cols>
    <col min="1" max="1" width="18.54296875" customWidth="1"/>
    <col min="2" max="2" width="37.81640625" customWidth="1"/>
  </cols>
  <sheetData>
    <row r="1" spans="1:2" x14ac:dyDescent="0.35">
      <c r="A1" s="3" t="s">
        <v>35</v>
      </c>
    </row>
    <row r="2" spans="1:2" x14ac:dyDescent="0.35">
      <c r="A2" s="3"/>
    </row>
    <row r="4" spans="1:2" x14ac:dyDescent="0.35">
      <c r="A4" s="4" t="s">
        <v>0</v>
      </c>
      <c r="B4" s="30"/>
    </row>
    <row r="5" spans="1:2" x14ac:dyDescent="0.35">
      <c r="A5" s="4" t="s">
        <v>1</v>
      </c>
      <c r="B5" s="30"/>
    </row>
    <row r="6" spans="1:2" x14ac:dyDescent="0.35">
      <c r="A6" s="4" t="s">
        <v>2</v>
      </c>
      <c r="B6" s="30"/>
    </row>
    <row r="7" spans="1:2" x14ac:dyDescent="0.35">
      <c r="A7" s="4" t="s">
        <v>3</v>
      </c>
      <c r="B7" s="30"/>
    </row>
    <row r="9" spans="1:2" x14ac:dyDescent="0.35">
      <c r="A9" s="23" t="s">
        <v>15</v>
      </c>
    </row>
    <row r="11" spans="1:2" x14ac:dyDescent="0.35">
      <c r="A11" s="4" t="s">
        <v>4</v>
      </c>
      <c r="B11" s="30"/>
    </row>
    <row r="12" spans="1:2" x14ac:dyDescent="0.35">
      <c r="A12" s="4" t="s">
        <v>5</v>
      </c>
      <c r="B12" s="30"/>
    </row>
  </sheetData>
  <sheetProtection selectLockedCells="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60"/>
  <sheetViews>
    <sheetView tabSelected="1" topLeftCell="A52" zoomScale="90" zoomScaleNormal="90" workbookViewId="0">
      <selection activeCell="D60" sqref="D60"/>
    </sheetView>
  </sheetViews>
  <sheetFormatPr defaultColWidth="9.1796875" defaultRowHeight="15.5" x14ac:dyDescent="0.35"/>
  <cols>
    <col min="1" max="1" width="43.1796875" style="5" customWidth="1"/>
    <col min="2" max="2" width="29.1796875" style="5" customWidth="1"/>
    <col min="3" max="3" width="35.1796875" style="5" customWidth="1"/>
    <col min="4" max="4" width="46" style="5" customWidth="1"/>
    <col min="5" max="5" width="13.81640625" style="5" customWidth="1"/>
    <col min="6" max="6" width="4.1796875" style="5" customWidth="1"/>
    <col min="7" max="7" width="31" style="5" customWidth="1"/>
    <col min="8" max="8" width="9.453125" style="5" customWidth="1"/>
    <col min="9" max="10" width="9.1796875" style="5"/>
    <col min="11" max="11" width="40.453125" style="5" customWidth="1"/>
    <col min="12" max="16384" width="9.1796875" style="5"/>
  </cols>
  <sheetData>
    <row r="1" spans="1:10" ht="34.5" customHeight="1" x14ac:dyDescent="0.35">
      <c r="A1" s="37" t="s">
        <v>39</v>
      </c>
      <c r="B1" s="37"/>
      <c r="C1" s="37"/>
      <c r="D1" s="37"/>
    </row>
    <row r="2" spans="1:10" x14ac:dyDescent="0.35">
      <c r="A2" s="2" t="s">
        <v>16</v>
      </c>
      <c r="B2" s="33"/>
    </row>
    <row r="4" spans="1:10" x14ac:dyDescent="0.35">
      <c r="A4" s="5" t="s">
        <v>37</v>
      </c>
    </row>
    <row r="5" spans="1:10" x14ac:dyDescent="0.35">
      <c r="A5" s="1" t="s">
        <v>8</v>
      </c>
      <c r="B5" s="1"/>
      <c r="C5" s="26"/>
      <c r="D5" s="6" t="s">
        <v>9</v>
      </c>
    </row>
    <row r="6" spans="1:10" x14ac:dyDescent="0.35">
      <c r="A6" s="1" t="s">
        <v>36</v>
      </c>
      <c r="B6" s="1"/>
      <c r="C6" s="7"/>
      <c r="D6" s="6" t="s">
        <v>17</v>
      </c>
    </row>
    <row r="7" spans="1:10" x14ac:dyDescent="0.35">
      <c r="A7" s="1" t="s">
        <v>10</v>
      </c>
      <c r="B7" s="1"/>
      <c r="C7" s="8"/>
      <c r="D7" s="6" t="s">
        <v>11</v>
      </c>
    </row>
    <row r="8" spans="1:10" x14ac:dyDescent="0.35">
      <c r="A8" s="2"/>
      <c r="B8" s="2"/>
      <c r="C8" s="9"/>
      <c r="D8" s="2"/>
    </row>
    <row r="9" spans="1:10" hidden="1" x14ac:dyDescent="0.35">
      <c r="A9" s="2"/>
      <c r="B9" s="2"/>
      <c r="C9" s="5" t="s">
        <v>12</v>
      </c>
      <c r="D9" s="2" t="s">
        <v>13</v>
      </c>
    </row>
    <row r="10" spans="1:10" hidden="1" x14ac:dyDescent="0.35">
      <c r="A10" s="2"/>
      <c r="B10" s="2"/>
      <c r="C10" s="27" t="e">
        <f>C5/C7</f>
        <v>#DIV/0!</v>
      </c>
      <c r="D10" s="28" t="e">
        <f>IF(C10&gt;=3,3,IF(C10&lt;=3,C10))</f>
        <v>#DIV/0!</v>
      </c>
    </row>
    <row r="11" spans="1:10" x14ac:dyDescent="0.35">
      <c r="A11" s="5" t="s">
        <v>49</v>
      </c>
    </row>
    <row r="12" spans="1:10" x14ac:dyDescent="0.35">
      <c r="A12" s="10"/>
      <c r="B12" s="10"/>
      <c r="C12" s="10"/>
      <c r="D12" s="10"/>
    </row>
    <row r="13" spans="1:10" x14ac:dyDescent="0.35">
      <c r="A13" s="24" t="s">
        <v>20</v>
      </c>
      <c r="B13" s="24"/>
      <c r="C13" s="25"/>
      <c r="D13" s="25"/>
      <c r="E13" s="25"/>
      <c r="F13" s="25"/>
      <c r="G13" s="25"/>
    </row>
    <row r="15" spans="1:10" x14ac:dyDescent="0.35">
      <c r="A15" s="32" t="s">
        <v>33</v>
      </c>
      <c r="B15" s="31" t="s">
        <v>38</v>
      </c>
      <c r="C15" s="31" t="s">
        <v>18</v>
      </c>
      <c r="D15" s="22" t="s">
        <v>32</v>
      </c>
      <c r="E15" s="6" t="s">
        <v>6</v>
      </c>
      <c r="G15" s="2"/>
      <c r="H15" s="2"/>
      <c r="I15" s="2"/>
      <c r="J15" s="2"/>
    </row>
    <row r="16" spans="1:10" ht="45" customHeight="1" x14ac:dyDescent="0.35">
      <c r="A16" s="14" t="s">
        <v>21</v>
      </c>
      <c r="B16" s="15" t="s">
        <v>51</v>
      </c>
      <c r="C16" s="15" t="s">
        <v>7</v>
      </c>
      <c r="D16" s="29"/>
      <c r="E16" s="18">
        <f>D16*(75/52)</f>
        <v>0</v>
      </c>
      <c r="G16" s="11"/>
      <c r="H16" s="12"/>
    </row>
    <row r="17" spans="1:8" ht="45" customHeight="1" x14ac:dyDescent="0.35">
      <c r="A17" s="14" t="s">
        <v>22</v>
      </c>
      <c r="B17" s="15" t="s">
        <v>52</v>
      </c>
      <c r="C17" s="15" t="s">
        <v>7</v>
      </c>
      <c r="D17" s="29"/>
      <c r="E17" s="18">
        <f>D17*(90/52)</f>
        <v>0</v>
      </c>
      <c r="G17" s="11"/>
      <c r="H17" s="12"/>
    </row>
    <row r="18" spans="1:8" ht="45" customHeight="1" x14ac:dyDescent="0.35">
      <c r="A18" s="14" t="s">
        <v>57</v>
      </c>
      <c r="B18" s="15" t="s">
        <v>52</v>
      </c>
      <c r="C18" s="15" t="s">
        <v>7</v>
      </c>
      <c r="D18" s="29"/>
      <c r="E18" s="18">
        <f>D18*(90/52)</f>
        <v>0</v>
      </c>
      <c r="G18" s="11"/>
      <c r="H18" s="12"/>
    </row>
    <row r="19" spans="1:8" ht="45" customHeight="1" x14ac:dyDescent="0.35">
      <c r="A19" s="14" t="s">
        <v>83</v>
      </c>
      <c r="B19" s="15" t="s">
        <v>40</v>
      </c>
      <c r="C19" s="15" t="s">
        <v>14</v>
      </c>
      <c r="D19" s="29"/>
      <c r="E19" s="19">
        <f>D19*(10/8)</f>
        <v>0</v>
      </c>
      <c r="G19" s="11"/>
      <c r="H19" s="12"/>
    </row>
    <row r="20" spans="1:8" ht="46.5" x14ac:dyDescent="0.35">
      <c r="A20" s="14" t="s">
        <v>23</v>
      </c>
      <c r="B20" s="15" t="s">
        <v>53</v>
      </c>
      <c r="C20" s="15" t="s">
        <v>7</v>
      </c>
      <c r="D20" s="29"/>
      <c r="E20" s="19">
        <f>D20*(10/4)</f>
        <v>0</v>
      </c>
      <c r="H20" s="12"/>
    </row>
    <row r="21" spans="1:8" ht="46.5" x14ac:dyDescent="0.35">
      <c r="A21" s="14" t="s">
        <v>24</v>
      </c>
      <c r="B21" s="15" t="s">
        <v>54</v>
      </c>
      <c r="C21" s="15" t="s">
        <v>7</v>
      </c>
      <c r="D21" s="29"/>
      <c r="E21" s="19">
        <f>D21*(15/4)</f>
        <v>0</v>
      </c>
      <c r="H21" s="12"/>
    </row>
    <row r="22" spans="1:8" ht="46.25" customHeight="1" x14ac:dyDescent="0.35">
      <c r="A22" s="14" t="s">
        <v>58</v>
      </c>
      <c r="B22" s="15" t="s">
        <v>54</v>
      </c>
      <c r="C22" s="15" t="s">
        <v>7</v>
      </c>
      <c r="D22" s="29"/>
      <c r="E22" s="19">
        <f>D22*(15/4)</f>
        <v>0</v>
      </c>
      <c r="H22" s="12"/>
    </row>
    <row r="23" spans="1:8" ht="62" x14ac:dyDescent="0.35">
      <c r="A23" s="14" t="s">
        <v>25</v>
      </c>
      <c r="B23" s="15" t="s">
        <v>40</v>
      </c>
      <c r="C23" s="15" t="s">
        <v>14</v>
      </c>
      <c r="D23" s="29"/>
      <c r="E23" s="19">
        <f>D23*(10/8)</f>
        <v>0</v>
      </c>
      <c r="H23" s="12"/>
    </row>
    <row r="24" spans="1:8" ht="46.5" x14ac:dyDescent="0.35">
      <c r="A24" s="14" t="s">
        <v>26</v>
      </c>
      <c r="B24" s="15" t="s">
        <v>41</v>
      </c>
      <c r="C24" s="15" t="s">
        <v>14</v>
      </c>
      <c r="D24" s="29"/>
      <c r="E24" s="19">
        <f>D24*(15/8)</f>
        <v>0</v>
      </c>
      <c r="H24" s="12"/>
    </row>
    <row r="25" spans="1:8" ht="42" customHeight="1" x14ac:dyDescent="0.35">
      <c r="A25" s="14" t="s">
        <v>59</v>
      </c>
      <c r="B25" s="15" t="s">
        <v>41</v>
      </c>
      <c r="C25" s="15" t="s">
        <v>14</v>
      </c>
      <c r="D25" s="29"/>
      <c r="E25" s="19">
        <f>D25*(15/8)</f>
        <v>0</v>
      </c>
      <c r="H25" s="12"/>
    </row>
    <row r="26" spans="1:8" ht="46.5" x14ac:dyDescent="0.35">
      <c r="A26" s="14" t="s">
        <v>89</v>
      </c>
      <c r="B26" s="15" t="s">
        <v>90</v>
      </c>
      <c r="C26" s="16" t="s">
        <v>91</v>
      </c>
      <c r="D26" s="29"/>
      <c r="E26" s="19">
        <f>IF(D26="yes",30,0)</f>
        <v>0</v>
      </c>
      <c r="H26" s="12"/>
    </row>
    <row r="27" spans="1:8" ht="46.5" x14ac:dyDescent="0.35">
      <c r="A27" s="14" t="s">
        <v>97</v>
      </c>
      <c r="B27" s="15" t="s">
        <v>90</v>
      </c>
      <c r="C27" s="16" t="s">
        <v>91</v>
      </c>
      <c r="D27" s="29"/>
      <c r="E27" s="19">
        <f>IF(D27="yes",30,0)</f>
        <v>0</v>
      </c>
      <c r="H27" s="12"/>
    </row>
    <row r="28" spans="1:8" ht="46.5" x14ac:dyDescent="0.35">
      <c r="A28" s="14" t="s">
        <v>27</v>
      </c>
      <c r="B28" s="15" t="s">
        <v>50</v>
      </c>
      <c r="C28" s="17" t="s">
        <v>55</v>
      </c>
      <c r="D28" s="29"/>
      <c r="E28" s="19">
        <f>D28*30</f>
        <v>0</v>
      </c>
      <c r="H28" s="12"/>
    </row>
    <row r="29" spans="1:8" ht="60.75" customHeight="1" x14ac:dyDescent="0.35">
      <c r="A29" s="14" t="s">
        <v>106</v>
      </c>
      <c r="B29" s="15" t="s">
        <v>56</v>
      </c>
      <c r="C29" s="17" t="s">
        <v>107</v>
      </c>
      <c r="D29" s="29"/>
      <c r="E29" s="19">
        <f>D29*20</f>
        <v>0</v>
      </c>
      <c r="H29" s="12"/>
    </row>
    <row r="30" spans="1:8" ht="62" x14ac:dyDescent="0.35">
      <c r="A30" s="14" t="s">
        <v>31</v>
      </c>
      <c r="B30" s="15" t="s">
        <v>40</v>
      </c>
      <c r="C30" s="15" t="s">
        <v>14</v>
      </c>
      <c r="D30" s="29"/>
      <c r="E30" s="19">
        <f>D30/8*10</f>
        <v>0</v>
      </c>
      <c r="H30" s="12"/>
    </row>
    <row r="31" spans="1:8" ht="45.65" customHeight="1" x14ac:dyDescent="0.35">
      <c r="A31" s="14" t="s">
        <v>67</v>
      </c>
      <c r="B31" s="35" t="s">
        <v>68</v>
      </c>
      <c r="C31" s="36" t="s">
        <v>14</v>
      </c>
      <c r="D31" s="29"/>
      <c r="E31" s="19">
        <f>D31*(10/8)</f>
        <v>0</v>
      </c>
      <c r="H31" s="12"/>
    </row>
    <row r="32" spans="1:8" ht="31" x14ac:dyDescent="0.35">
      <c r="A32" s="14" t="s">
        <v>60</v>
      </c>
      <c r="B32" s="15" t="s">
        <v>85</v>
      </c>
      <c r="C32" s="16" t="s">
        <v>86</v>
      </c>
      <c r="D32" s="29"/>
      <c r="E32" s="19">
        <f>IF(D32="yes",30,0)</f>
        <v>0</v>
      </c>
      <c r="H32" s="12"/>
    </row>
    <row r="33" spans="1:8" ht="46.5" x14ac:dyDescent="0.35">
      <c r="A33" s="14" t="s">
        <v>61</v>
      </c>
      <c r="B33" s="15" t="s">
        <v>62</v>
      </c>
      <c r="C33" s="16" t="s">
        <v>28</v>
      </c>
      <c r="D33" s="29"/>
      <c r="E33" s="19">
        <f>D33*30</f>
        <v>0</v>
      </c>
      <c r="H33" s="12"/>
    </row>
    <row r="34" spans="1:8" ht="31" x14ac:dyDescent="0.35">
      <c r="A34" s="14" t="s">
        <v>63</v>
      </c>
      <c r="B34" s="35" t="s">
        <v>68</v>
      </c>
      <c r="C34" s="36" t="s">
        <v>14</v>
      </c>
      <c r="D34" s="29"/>
      <c r="E34" s="19">
        <f>D34*(10/8)</f>
        <v>0</v>
      </c>
      <c r="H34" s="12"/>
    </row>
    <row r="35" spans="1:8" ht="71.5" customHeight="1" x14ac:dyDescent="0.35">
      <c r="A35" s="14" t="s">
        <v>64</v>
      </c>
      <c r="B35" s="35" t="s">
        <v>65</v>
      </c>
      <c r="C35" s="36" t="s">
        <v>66</v>
      </c>
      <c r="D35" s="29"/>
      <c r="E35" s="19">
        <f>IF(D35="yes",50,0)</f>
        <v>0</v>
      </c>
      <c r="H35" s="12"/>
    </row>
    <row r="36" spans="1:8" ht="46.5" x14ac:dyDescent="0.35">
      <c r="A36" s="14" t="s">
        <v>88</v>
      </c>
      <c r="B36" s="15" t="s">
        <v>90</v>
      </c>
      <c r="C36" s="16" t="s">
        <v>91</v>
      </c>
      <c r="D36" s="29"/>
      <c r="E36" s="19">
        <f>IF(D36="yes",30,0)</f>
        <v>0</v>
      </c>
      <c r="H36" s="12"/>
    </row>
    <row r="37" spans="1:8" ht="46.5" x14ac:dyDescent="0.35">
      <c r="A37" s="14" t="s">
        <v>96</v>
      </c>
      <c r="B37" s="15" t="s">
        <v>90</v>
      </c>
      <c r="C37" s="16" t="s">
        <v>91</v>
      </c>
      <c r="D37" s="29"/>
      <c r="E37" s="19">
        <f>IF(D37="yes",30,0)</f>
        <v>0</v>
      </c>
      <c r="H37" s="12"/>
    </row>
    <row r="38" spans="1:8" ht="46.5" x14ac:dyDescent="0.35">
      <c r="A38" s="14" t="s">
        <v>92</v>
      </c>
      <c r="B38" s="15" t="s">
        <v>90</v>
      </c>
      <c r="C38" s="16" t="s">
        <v>91</v>
      </c>
      <c r="D38" s="29"/>
      <c r="E38" s="19">
        <f>IF(D38="yes",30,0)</f>
        <v>0</v>
      </c>
      <c r="H38" s="12"/>
    </row>
    <row r="39" spans="1:8" ht="31" x14ac:dyDescent="0.35">
      <c r="A39" s="14" t="s">
        <v>19</v>
      </c>
      <c r="B39" s="15" t="s">
        <v>100</v>
      </c>
      <c r="C39" s="16" t="s">
        <v>34</v>
      </c>
      <c r="D39" s="29"/>
      <c r="E39" s="19">
        <f>IF(D39="yes",30,0)</f>
        <v>0</v>
      </c>
      <c r="H39" s="12"/>
    </row>
    <row r="40" spans="1:8" ht="31" x14ac:dyDescent="0.35">
      <c r="A40" s="14" t="s">
        <v>19</v>
      </c>
      <c r="B40" s="15" t="s">
        <v>42</v>
      </c>
      <c r="C40" s="16" t="s">
        <v>99</v>
      </c>
      <c r="D40" s="29"/>
      <c r="E40" s="19">
        <f>IF(D40="yes",20,0)</f>
        <v>0</v>
      </c>
      <c r="H40" s="12"/>
    </row>
    <row r="41" spans="1:8" ht="31" x14ac:dyDescent="0.35">
      <c r="A41" s="14" t="s">
        <v>98</v>
      </c>
      <c r="B41" s="15" t="s">
        <v>43</v>
      </c>
      <c r="C41" s="15" t="s">
        <v>14</v>
      </c>
      <c r="D41" s="29"/>
      <c r="E41" s="19">
        <f>D41*(10/8)</f>
        <v>0</v>
      </c>
      <c r="H41" s="12"/>
    </row>
    <row r="42" spans="1:8" ht="31" x14ac:dyDescent="0.35">
      <c r="A42" s="14" t="s">
        <v>69</v>
      </c>
      <c r="B42" s="15" t="s">
        <v>87</v>
      </c>
      <c r="C42" s="16" t="s">
        <v>70</v>
      </c>
      <c r="D42" s="29"/>
      <c r="E42" s="19">
        <f>IF(D42="yes",20,0)</f>
        <v>0</v>
      </c>
      <c r="H42" s="12"/>
    </row>
    <row r="43" spans="1:8" ht="46.5" x14ac:dyDescent="0.35">
      <c r="A43" s="14" t="s">
        <v>93</v>
      </c>
      <c r="B43" s="15" t="s">
        <v>90</v>
      </c>
      <c r="C43" s="16" t="s">
        <v>91</v>
      </c>
      <c r="D43" s="29"/>
      <c r="E43" s="19">
        <f>IF(D43="yes",30,0)</f>
        <v>0</v>
      </c>
      <c r="H43" s="12"/>
    </row>
    <row r="44" spans="1:8" ht="46.5" x14ac:dyDescent="0.35">
      <c r="A44" s="14" t="s">
        <v>94</v>
      </c>
      <c r="B44" s="15" t="s">
        <v>90</v>
      </c>
      <c r="C44" s="16" t="s">
        <v>91</v>
      </c>
      <c r="D44" s="29"/>
      <c r="E44" s="19">
        <f>IF(D44="yes",30,0)</f>
        <v>0</v>
      </c>
      <c r="H44" s="12"/>
    </row>
    <row r="45" spans="1:8" ht="31" x14ac:dyDescent="0.35">
      <c r="A45" s="14" t="s">
        <v>84</v>
      </c>
      <c r="B45" s="15" t="s">
        <v>71</v>
      </c>
      <c r="C45" s="15" t="s">
        <v>14</v>
      </c>
      <c r="D45" s="29"/>
      <c r="E45" s="19">
        <f>D45*(10/8)</f>
        <v>0</v>
      </c>
      <c r="H45" s="12"/>
    </row>
    <row r="46" spans="1:8" ht="31" x14ac:dyDescent="0.35">
      <c r="A46" s="14" t="s">
        <v>102</v>
      </c>
      <c r="B46" s="15" t="s">
        <v>103</v>
      </c>
      <c r="C46" s="15" t="s">
        <v>104</v>
      </c>
      <c r="D46" s="29"/>
      <c r="E46" s="19">
        <f>IF(D46="yes",30,0)</f>
        <v>0</v>
      </c>
      <c r="H46" s="12"/>
    </row>
    <row r="47" spans="1:8" ht="46.5" x14ac:dyDescent="0.35">
      <c r="A47" s="14" t="s">
        <v>101</v>
      </c>
      <c r="B47" s="15" t="s">
        <v>90</v>
      </c>
      <c r="C47" s="16" t="s">
        <v>91</v>
      </c>
      <c r="D47" s="29"/>
      <c r="E47" s="19">
        <f>IF(D47="yes",30,0)</f>
        <v>0</v>
      </c>
      <c r="H47" s="12"/>
    </row>
    <row r="48" spans="1:8" ht="46.5" x14ac:dyDescent="0.35">
      <c r="A48" s="14" t="s">
        <v>72</v>
      </c>
      <c r="B48" s="15" t="s">
        <v>73</v>
      </c>
      <c r="C48" s="16" t="s">
        <v>14</v>
      </c>
      <c r="D48" s="29"/>
      <c r="E48" s="19">
        <f>D48*(10/8)</f>
        <v>0</v>
      </c>
      <c r="H48" s="12"/>
    </row>
    <row r="49" spans="1:8" ht="46.5" x14ac:dyDescent="0.35">
      <c r="A49" s="14" t="s">
        <v>74</v>
      </c>
      <c r="B49" s="15" t="s">
        <v>73</v>
      </c>
      <c r="C49" s="16" t="s">
        <v>14</v>
      </c>
      <c r="D49" s="29"/>
      <c r="E49" s="19">
        <f>D49*(10/8)</f>
        <v>0</v>
      </c>
      <c r="H49" s="12"/>
    </row>
    <row r="50" spans="1:8" ht="46.5" x14ac:dyDescent="0.35">
      <c r="A50" s="14" t="s">
        <v>75</v>
      </c>
      <c r="B50" s="15" t="s">
        <v>44</v>
      </c>
      <c r="C50" s="15" t="s">
        <v>14</v>
      </c>
      <c r="D50" s="29"/>
      <c r="E50" s="19">
        <f>D50*(10/8)</f>
        <v>0</v>
      </c>
      <c r="H50" s="12"/>
    </row>
    <row r="51" spans="1:8" ht="62" x14ac:dyDescent="0.35">
      <c r="A51" s="14" t="s">
        <v>76</v>
      </c>
      <c r="B51" s="15" t="s">
        <v>44</v>
      </c>
      <c r="C51" s="15" t="s">
        <v>14</v>
      </c>
      <c r="D51" s="29"/>
      <c r="E51" s="19">
        <f>D51*(10/8)</f>
        <v>0</v>
      </c>
      <c r="H51" s="12"/>
    </row>
    <row r="52" spans="1:8" ht="46.5" x14ac:dyDescent="0.35">
      <c r="A52" s="14" t="s">
        <v>95</v>
      </c>
      <c r="B52" s="15" t="s">
        <v>90</v>
      </c>
      <c r="C52" s="16" t="s">
        <v>91</v>
      </c>
      <c r="D52" s="29"/>
      <c r="E52" s="19">
        <f>IF(D52="yes",30,0)</f>
        <v>0</v>
      </c>
      <c r="H52" s="12"/>
    </row>
    <row r="53" spans="1:8" ht="31" x14ac:dyDescent="0.35">
      <c r="A53" s="14" t="s">
        <v>105</v>
      </c>
      <c r="B53" s="15" t="s">
        <v>44</v>
      </c>
      <c r="C53" s="15" t="s">
        <v>14</v>
      </c>
      <c r="D53" s="29"/>
      <c r="E53" s="19">
        <f>D53*(10/8)</f>
        <v>0</v>
      </c>
      <c r="H53" s="12"/>
    </row>
    <row r="54" spans="1:8" ht="46.5" x14ac:dyDescent="0.35">
      <c r="A54" s="34" t="s">
        <v>45</v>
      </c>
      <c r="B54" s="15" t="s">
        <v>47</v>
      </c>
      <c r="C54" s="15" t="s">
        <v>14</v>
      </c>
      <c r="D54" s="29"/>
      <c r="E54" s="19">
        <f>D54*(10/8)</f>
        <v>0</v>
      </c>
      <c r="H54" s="12"/>
    </row>
    <row r="55" spans="1:8" ht="31" x14ac:dyDescent="0.35">
      <c r="A55" s="34" t="s">
        <v>46</v>
      </c>
      <c r="B55" s="15" t="s">
        <v>48</v>
      </c>
      <c r="C55" s="15" t="s">
        <v>14</v>
      </c>
      <c r="D55" s="29"/>
      <c r="E55" s="19">
        <f>D55*(10/8)</f>
        <v>0</v>
      </c>
      <c r="H55" s="12"/>
    </row>
    <row r="56" spans="1:8" ht="46.5" x14ac:dyDescent="0.35">
      <c r="A56" s="34" t="s">
        <v>78</v>
      </c>
      <c r="B56" s="15" t="s">
        <v>79</v>
      </c>
      <c r="C56" s="17" t="s">
        <v>82</v>
      </c>
      <c r="D56" s="29"/>
      <c r="E56" s="19">
        <f>D56*30</f>
        <v>0</v>
      </c>
      <c r="H56" s="12"/>
    </row>
    <row r="57" spans="1:8" ht="46.5" x14ac:dyDescent="0.35">
      <c r="A57" s="34" t="s">
        <v>77</v>
      </c>
      <c r="B57" s="15" t="s">
        <v>80</v>
      </c>
      <c r="C57" s="17" t="s">
        <v>81</v>
      </c>
      <c r="D57" s="29"/>
      <c r="E57" s="19">
        <f>D57*20</f>
        <v>0</v>
      </c>
      <c r="H57" s="12"/>
    </row>
    <row r="58" spans="1:8" ht="46.5" x14ac:dyDescent="0.35">
      <c r="A58" s="38" t="s">
        <v>108</v>
      </c>
      <c r="B58" s="15" t="s">
        <v>48</v>
      </c>
      <c r="C58" s="15" t="s">
        <v>14</v>
      </c>
      <c r="D58" s="29"/>
      <c r="E58" s="19">
        <f>D58*(10/8)</f>
        <v>0</v>
      </c>
      <c r="H58" s="12"/>
    </row>
    <row r="59" spans="1:8" ht="30" customHeight="1" x14ac:dyDescent="0.35">
      <c r="A59" s="13"/>
      <c r="B59" s="13"/>
      <c r="C59" s="1" t="s">
        <v>29</v>
      </c>
      <c r="D59" s="1"/>
      <c r="E59" s="20">
        <f>SUM(E16:E57)</f>
        <v>0</v>
      </c>
      <c r="H59" s="12"/>
    </row>
    <row r="60" spans="1:8" ht="30" customHeight="1" x14ac:dyDescent="0.35">
      <c r="C60" s="21" t="s">
        <v>30</v>
      </c>
      <c r="D60" s="1"/>
      <c r="E60" s="6">
        <f>C6</f>
        <v>0</v>
      </c>
    </row>
  </sheetData>
  <sheetProtection selectLockedCells="1"/>
  <mergeCells count="1">
    <mergeCell ref="A1:D1"/>
  </mergeCells>
  <phoneticPr fontId="14" type="noConversion"/>
  <dataValidations count="1">
    <dataValidation type="list" allowBlank="1" showInputMessage="1" showErrorMessage="1" sqref="D52 D32 D46:D47 D42:D44 D26:D27 D35:D40" xr:uid="{00000000-0002-0000-0100-000000000000}">
      <formula1>"yes,no"</formula1>
    </dataValidation>
  </dataValidation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Delivery Plan</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Scott</dc:creator>
  <cp:lastModifiedBy>McCann, Jeannie</cp:lastModifiedBy>
  <cp:lastPrinted>2019-04-25T13:28:57Z</cp:lastPrinted>
  <dcterms:created xsi:type="dcterms:W3CDTF">2019-04-24T08:54:58Z</dcterms:created>
  <dcterms:modified xsi:type="dcterms:W3CDTF">2024-02-23T14:14:05Z</dcterms:modified>
</cp:coreProperties>
</file>