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sib-macla\Desktop\2023\Scoring SV\Updated docs for website May 23\2024\For website\"/>
    </mc:Choice>
  </mc:AlternateContent>
  <xr:revisionPtr revIDLastSave="0" documentId="13_ncr:1_{4C77FB18-93D6-4A4A-A920-7911168B76C5}" xr6:coauthVersionLast="47" xr6:coauthVersionMax="47" xr10:uidLastSave="{00000000-0000-0000-0000-000000000000}"/>
  <bookViews>
    <workbookView xWindow="-110" yWindow="-110" windowWidth="19420" windowHeight="10420" activeTab="1" xr2:uid="{00000000-000D-0000-FFFF-FFFF00000000}"/>
  </bookViews>
  <sheets>
    <sheet name="Declaration" sheetId="1" r:id="rId1"/>
    <sheet name="Delivery Pla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7" i="2" l="1"/>
  <c r="E31" i="2"/>
  <c r="E28" i="2"/>
  <c r="E66" i="2"/>
  <c r="E65" i="2"/>
  <c r="E62" i="2"/>
  <c r="E60" i="2"/>
  <c r="E59" i="2"/>
  <c r="E58" i="2"/>
  <c r="E57" i="2"/>
  <c r="E53" i="2"/>
  <c r="E52" i="2"/>
  <c r="E55" i="2"/>
  <c r="E48" i="2"/>
  <c r="E40" i="2"/>
  <c r="E39" i="2"/>
  <c r="E35" i="2" l="1"/>
  <c r="E22" i="2"/>
  <c r="E21" i="2"/>
  <c r="E20" i="2"/>
  <c r="E19" i="2"/>
  <c r="E56" i="2" l="1"/>
  <c r="E51" i="2"/>
  <c r="E44" i="2"/>
  <c r="E41" i="2"/>
  <c r="E25" i="2"/>
  <c r="E18" i="2"/>
  <c r="E37" i="2"/>
  <c r="E36" i="2"/>
  <c r="E64" i="2"/>
  <c r="E63" i="2"/>
  <c r="E50" i="2"/>
  <c r="E45" i="2"/>
  <c r="E32" i="2"/>
  <c r="E33" i="2"/>
  <c r="E27" i="2" l="1"/>
  <c r="E26" i="2"/>
  <c r="E43" i="2" l="1"/>
  <c r="E17" i="2"/>
  <c r="E16" i="2"/>
  <c r="C10" i="2" l="1"/>
  <c r="D10" i="2" s="1"/>
  <c r="E61" i="2" l="1"/>
  <c r="E54" i="2"/>
  <c r="E47" i="2"/>
  <c r="E34" i="2"/>
  <c r="E30" i="2"/>
  <c r="E49" i="2"/>
  <c r="E46" i="2" l="1"/>
  <c r="E42" i="2"/>
  <c r="E29" i="2"/>
  <c r="E24" i="2"/>
  <c r="E23" i="2"/>
  <c r="E38" i="2" l="1"/>
  <c r="E68" i="2" l="1"/>
  <c r="E69" i="2"/>
</calcChain>
</file>

<file path=xl/sharedStrings.xml><?xml version="1.0" encoding="utf-8"?>
<sst xmlns="http://schemas.openxmlformats.org/spreadsheetml/2006/main" count="184" uniqueCount="126">
  <si>
    <t>Contact Name</t>
  </si>
  <si>
    <t>Position</t>
  </si>
  <si>
    <t>Email address</t>
  </si>
  <si>
    <t>Telephone number</t>
  </si>
  <si>
    <t>Signed</t>
  </si>
  <si>
    <t>Date</t>
  </si>
  <si>
    <t>Points Value</t>
  </si>
  <si>
    <t>Number of FTE person weeks which will be delivered throughout this contract</t>
  </si>
  <si>
    <t>Estimated value of contract (in millions)</t>
  </si>
  <si>
    <t>million</t>
  </si>
  <si>
    <t>Term of contract (in years)</t>
  </si>
  <si>
    <t>years</t>
  </si>
  <si>
    <t>Value per annum</t>
  </si>
  <si>
    <t>Cap</t>
  </si>
  <si>
    <t>Number of hours which will be delivered throughout this contract</t>
  </si>
  <si>
    <t xml:space="preserve">I confirm that this Social Value Delivery Plan sets out the actions that will be undertaken to ensure the achievement of the social value requirements of the contract. </t>
  </si>
  <si>
    <t>Approach for the delivery of the social value requirements set out in Schedule XX</t>
  </si>
  <si>
    <t>Social Value points</t>
  </si>
  <si>
    <t>Unit of Measurement</t>
  </si>
  <si>
    <t>Waste and Resource Efficiencies in the delivery of the contract</t>
  </si>
  <si>
    <t xml:space="preserve">Bidders must complete the table below to demonstrate how the social value requirement will be delivered.  This will be submitted with the tender.  </t>
  </si>
  <si>
    <t>Paid employment for people who face barriers to employment or are from deprived areas</t>
  </si>
  <si>
    <t>Paid employment for people from the Client's priority group</t>
  </si>
  <si>
    <t>Unwaged work placements for people who face barriers to employment or are from deprived areas</t>
  </si>
  <si>
    <t>Unwaged work placements for people from the Client's priority group</t>
  </si>
  <si>
    <t>Skills development and educational attainment for people who are considered to be disadvantaged in the labour market or at risk of social exclusion</t>
  </si>
  <si>
    <t xml:space="preserve">Skills development and educational attainment for people from the Client's priority group </t>
  </si>
  <si>
    <t>Inclusion of Social Enterprises in the contract's supply chain</t>
  </si>
  <si>
    <t>Total Social Value points which will be delivered by this plan</t>
  </si>
  <si>
    <t>Total Social Value points required to be delivered</t>
  </si>
  <si>
    <t>Business development and knowledge sharing with a Voluntary or Community organisation or Micro Enterprise in Northern Ireland</t>
  </si>
  <si>
    <r>
      <t xml:space="preserve">Planned Delivery </t>
    </r>
    <r>
      <rPr>
        <i/>
        <sz val="12"/>
        <color theme="1"/>
        <rFont val="Calibri"/>
        <family val="2"/>
        <scheme val="minor"/>
      </rPr>
      <t>[to be completed by Bidder]</t>
    </r>
  </si>
  <si>
    <t>Social value initiative</t>
  </si>
  <si>
    <t>Resource sharing with a VCSE sector organisation</t>
  </si>
  <si>
    <t>Resource sharing with another business</t>
  </si>
  <si>
    <r>
      <t xml:space="preserve"> Social Value Delivery Plan </t>
    </r>
    <r>
      <rPr>
        <i/>
        <sz val="11"/>
        <color rgb="FFFF0000"/>
        <rFont val="Calibri"/>
        <family val="2"/>
        <scheme val="minor"/>
      </rPr>
      <t>[to be completed by the bidder and submitted with their tender response]</t>
    </r>
  </si>
  <si>
    <t>Total Social Value points to be delivered</t>
  </si>
  <si>
    <t>The Contractor must deliver a minimum value of 100 Social Value points for every £1 million (and pro-rata) in invoiced value, capped at an averaged contract value of £3 million per annum.</t>
  </si>
  <si>
    <t>Points Calculation</t>
  </si>
  <si>
    <t>26 weeks FTE = 75 points</t>
  </si>
  <si>
    <t>26 weeks FTE = 90 points</t>
  </si>
  <si>
    <t>DRAFTING  NOTE: Contracting authorities must edit this tab to select the initiatives that have been included within the Social Value Schedule and remove all others</t>
  </si>
  <si>
    <t>8 hours support or training  = 10 points</t>
  </si>
  <si>
    <t>8 hours support or training  = 15 points</t>
  </si>
  <si>
    <t>Cyber security awareness training and educational attainment for people who are at risk of becoming victims of online crime</t>
  </si>
  <si>
    <t>Cyber security awareness training and educational attainment for people from the Client's priority group who are at risk of becoming victims of online crime</t>
  </si>
  <si>
    <t xml:space="preserve">Financial donation to support people within Northern Ireland who face barriers to employment to gain ICT qualifications </t>
  </si>
  <si>
    <t>Contribution of £500 towards attainment of ICT qualifications = 10 points</t>
  </si>
  <si>
    <t>Donation of ICT devices to people at risk of digital exclusion</t>
  </si>
  <si>
    <t>Contribution of £500 value of suitable ICT devices = 10 points</t>
  </si>
  <si>
    <t>Value of donation for ICT devices which will be delivered throughout this contract</t>
  </si>
  <si>
    <t>Completion of MSAT and submission of improvement plan = 50 points</t>
  </si>
  <si>
    <t>Completion of online assessment and submission of improvement plan in relation to work carried out on this contract</t>
  </si>
  <si>
    <t>Resource sharing with another business = 20 points</t>
  </si>
  <si>
    <t>8 hours of support or improvement  = 10 points</t>
  </si>
  <si>
    <t>8 hours of support = 10 points</t>
  </si>
  <si>
    <t>Community engagement activities to determine the most relevant artwork or cultural activities</t>
  </si>
  <si>
    <t>Activities to promote the artwork or cultural activities to community groups</t>
  </si>
  <si>
    <t>8 hours of engagement activities = 10 points</t>
  </si>
  <si>
    <t>8 hours of activities = 10 points</t>
  </si>
  <si>
    <t xml:space="preserve">Digital skills development and educational attainment for people who are at risk of digital exclusion </t>
  </si>
  <si>
    <t xml:space="preserve">Digital skills development and educational attainment for people from the Client's priority group </t>
  </si>
  <si>
    <t>The social value initiatives which are eligible for inclusion on this contract and their associated points are detailed below under 'Social Value Initiatives'.</t>
  </si>
  <si>
    <t>MSAT and improvement plan</t>
  </si>
  <si>
    <t>Use of one social enterprise in the supply chain  = 30 points</t>
  </si>
  <si>
    <t>Use of one social enterprise in the supply chain (in relation to work carried out on this contract)</t>
  </si>
  <si>
    <t>Paid employment for people with a disability</t>
  </si>
  <si>
    <t>Skills development and educational attainment for people with a disability</t>
  </si>
  <si>
    <t>8 hours support or training = 15 points</t>
  </si>
  <si>
    <t>Unwaged work placements for people with a disability</t>
  </si>
  <si>
    <t>Use of at least one micro enterprise in the supply chain  = 20 points</t>
  </si>
  <si>
    <t>Fair Work Charter</t>
  </si>
  <si>
    <t>Training in Fair Work</t>
  </si>
  <si>
    <t>8 hours support or training =10 points</t>
  </si>
  <si>
    <t>Supply chain map</t>
  </si>
  <si>
    <t>1 map =30</t>
  </si>
  <si>
    <t>Supply chain map for the contract</t>
  </si>
  <si>
    <t>Tackling modern slavery training for employees on the contract</t>
  </si>
  <si>
    <t>8 hours training = 10 points</t>
  </si>
  <si>
    <t>Contract specifications in the supply chain will support environmental protection and improvement</t>
  </si>
  <si>
    <t>1 specification = 20 points</t>
  </si>
  <si>
    <t>Number of specifications in the supply chain</t>
  </si>
  <si>
    <t>Climate change and carbon reduction training for staff</t>
  </si>
  <si>
    <t>Value of donation which will be delivered throughout this contract</t>
  </si>
  <si>
    <t>Positive Action Outreach to increase representation of disabled people on the contract workforce</t>
  </si>
  <si>
    <t>2 weeks FTE = 10 points</t>
  </si>
  <si>
    <t>2 weeks FTE = 15 points</t>
  </si>
  <si>
    <t>Action plan to promote contract supply chain opportunities to micro businesses and VCSEs in Northern Ireland</t>
  </si>
  <si>
    <t>1 action plan = 30 points</t>
  </si>
  <si>
    <t>action plan will be submitted in relation to work carried out on this contract</t>
  </si>
  <si>
    <t xml:space="preserve">Donation of IT licences and / software to organisations within the voluntary, community and social enterprise sector </t>
  </si>
  <si>
    <t xml:space="preserve">£500 value of IT licences / software  = 10 points
</t>
  </si>
  <si>
    <t>Value of donation for IT licences / software which will be delivered throughout this contract</t>
  </si>
  <si>
    <t>Digital skills development and educational attainment for employees and volunteers working within the Voluntary, Community and Social Enterprise sector</t>
  </si>
  <si>
    <t>Supply Chain Resilience and Capacity Action Plan</t>
  </si>
  <si>
    <t>Environmental Action Plan</t>
  </si>
  <si>
    <t>Action plan will be submitted in relation to work carried out on this contract</t>
  </si>
  <si>
    <t>Action Plan for Assessing and Minimising Embodied Carbon</t>
  </si>
  <si>
    <t>Resource sharing with VCSE organisation = 30 points</t>
  </si>
  <si>
    <t xml:space="preserve">Corporate green travel scheme available to employees on the contract </t>
  </si>
  <si>
    <t xml:space="preserve">details of the travel scheme will be submitted in relation to the contract </t>
  </si>
  <si>
    <t>1 scheme = 30 points</t>
  </si>
  <si>
    <t xml:space="preserve">Environmental Initiatives </t>
  </si>
  <si>
    <t>Action plan for Reducing Carbon Footprint and Emissions for the contract, including the supply chain</t>
  </si>
  <si>
    <t>Packaging and waste Action Plan for the contract</t>
  </si>
  <si>
    <t>Health and Wellbeing Action Plan</t>
  </si>
  <si>
    <t>Equality, Diversity and Inclusion Action Plan</t>
  </si>
  <si>
    <t>Mentoring/pastoral support for those employees engaged  on the contract who are disadvantaged</t>
  </si>
  <si>
    <t>8 hours of support  = 10 points</t>
  </si>
  <si>
    <t>Initiatives to reduce the stigma of mental illness and increase awareness of health and well-being issues among employees and managers engaged on the Contract.</t>
  </si>
  <si>
    <t>Initatives to influence suppliers, customers and communities to support health and well-being</t>
  </si>
  <si>
    <t xml:space="preserve">Equality, diversity &amp; inclusion positive action </t>
  </si>
  <si>
    <t xml:space="preserve">Activities to promote supply chain opportunities related to the artwork or cultural activities for the VCSE sector </t>
  </si>
  <si>
    <t>Supply chain opportunity for VCSE sector = 30 points</t>
  </si>
  <si>
    <t>One VCSE in the supply chain (in relation to artwork/cultural activities carried out on this contract)</t>
  </si>
  <si>
    <t>Activities to promote supply chain opportunities related to the artwork or cultural activities to a micro business</t>
  </si>
  <si>
    <t>Supply chain opportunity for micro enterprise = 20 points</t>
  </si>
  <si>
    <t>One micro enterprise in the supply chain (in relation to artwork/cultural activities carried out on this contract)</t>
  </si>
  <si>
    <t>Digital skills development and educational attainment for people with a disability</t>
  </si>
  <si>
    <t>Cyber security awareness training and educational attainment for people with a disability who are at risk of becoming victims of online crime</t>
  </si>
  <si>
    <t>In-work Progression and Skills Development Action Plan</t>
  </si>
  <si>
    <t>Inclusion of Micro Enterprise in the contract's supply chain</t>
  </si>
  <si>
    <t>Use of at least one micro enterprise in the supply chain (in relation to work carried out on this contract)</t>
  </si>
  <si>
    <t>1 charter = 30 points</t>
  </si>
  <si>
    <t>Charter will be submitted in relation to work carried out on this contract</t>
  </si>
  <si>
    <t>Initiatives to improve good relations between people from different religious, political, racial and ethnic background.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</si>
</sst>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0.0"/>
    <numFmt numFmtId="166" formatCode="_-[$£-809]* #,##0.0_-;\-[$£-809]* #,##0.0_-;_-[$£-809]* &quot;-&quot;??_-;_-@_-"/>
    <numFmt numFmtId="167" formatCode="_-[$£-809]* #,##0.00_-;\-[$£-809]* #,##0.00_-;_-[$£-809]*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2"/>
      <color theme="1"/>
      <name val="Calibri"/>
      <family val="2"/>
      <scheme val="minor"/>
    </font>
    <font>
      <b/>
      <sz val="12"/>
      <name val="Calibri"/>
      <family val="2"/>
      <scheme val="minor"/>
    </font>
    <font>
      <sz val="12"/>
      <color theme="1"/>
      <name val="Calibri"/>
      <family val="2"/>
      <scheme val="minor"/>
    </font>
    <font>
      <i/>
      <sz val="12"/>
      <color theme="1"/>
      <name val="Calibri"/>
      <family val="2"/>
      <scheme val="minor"/>
    </font>
    <font>
      <i/>
      <sz val="11"/>
      <color rgb="FFFF0000"/>
      <name val="Calibri"/>
      <family val="2"/>
      <scheme val="minor"/>
    </font>
    <font>
      <b/>
      <sz val="12"/>
      <color rgb="FFFF0000"/>
      <name val="Calibri"/>
      <family val="2"/>
      <scheme val="minor"/>
    </font>
    <font>
      <sz val="12"/>
      <color rgb="FFFF0000"/>
      <name val="Calibri"/>
      <family val="2"/>
      <scheme val="minor"/>
    </font>
    <font>
      <b/>
      <u/>
      <sz val="12"/>
      <color rgb="FFFF0000"/>
      <name val="Calibri"/>
      <family val="2"/>
      <scheme val="minor"/>
    </font>
    <font>
      <b/>
      <sz val="12"/>
      <color theme="0"/>
      <name val="Calibri"/>
      <family val="2"/>
    </font>
    <font>
      <b/>
      <sz val="12"/>
      <color rgb="FFFFFFFF"/>
      <name val="Calibri"/>
      <family val="2"/>
      <scheme val="minor"/>
    </font>
    <font>
      <sz val="12"/>
      <color rgb="FF0000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rgb="FF92D050"/>
        <bgColor indexed="64"/>
      </patternFill>
    </fill>
    <fill>
      <patternFill patternType="solid">
        <fgColor rgb="FF2F75B5"/>
        <bgColor rgb="FF000000"/>
      </patternFill>
    </fill>
    <fill>
      <patternFill patternType="solid">
        <fgColor rgb="FF9BC2E6"/>
        <bgColor rgb="FF000000"/>
      </patternFill>
    </fill>
    <fill>
      <patternFill patternType="solid">
        <fgColor rgb="FFFFFF00"/>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164" fontId="1" fillId="0" borderId="0" applyFont="0" applyFill="0" applyBorder="0" applyAlignment="0" applyProtection="0"/>
  </cellStyleXfs>
  <cellXfs count="39">
    <xf numFmtId="0" fontId="0" fillId="0" borderId="0" xfId="0"/>
    <xf numFmtId="0" fontId="3" fillId="3" borderId="1" xfId="0" applyFont="1" applyFill="1" applyBorder="1"/>
    <xf numFmtId="0" fontId="4" fillId="0" borderId="0" xfId="0" applyFont="1"/>
    <xf numFmtId="0" fontId="2" fillId="0" borderId="0" xfId="0" applyFont="1"/>
    <xf numFmtId="0" fontId="0" fillId="0" borderId="1" xfId="0" applyBorder="1" applyAlignment="1">
      <alignment vertical="center" wrapText="1"/>
    </xf>
    <xf numFmtId="0" fontId="6" fillId="0" borderId="0" xfId="0" applyFont="1"/>
    <xf numFmtId="0" fontId="4" fillId="4" borderId="1" xfId="0" applyFont="1" applyFill="1" applyBorder="1"/>
    <xf numFmtId="1" fontId="4" fillId="5" borderId="1" xfId="0" applyNumberFormat="1" applyFont="1" applyFill="1" applyBorder="1"/>
    <xf numFmtId="1" fontId="4" fillId="5" borderId="1" xfId="0" applyNumberFormat="1" applyFont="1" applyFill="1" applyBorder="1" applyProtection="1">
      <protection locked="0"/>
    </xf>
    <xf numFmtId="1" fontId="4" fillId="0" borderId="0" xfId="0" applyNumberFormat="1" applyFont="1" applyProtection="1">
      <protection locked="0"/>
    </xf>
    <xf numFmtId="0" fontId="6" fillId="0" borderId="0" xfId="0" applyFont="1" applyAlignment="1">
      <alignment vertical="center" wrapText="1"/>
    </xf>
    <xf numFmtId="0" fontId="6" fillId="0" borderId="0" xfId="0" applyFont="1" applyAlignment="1">
      <alignment wrapText="1"/>
    </xf>
    <xf numFmtId="165" fontId="6" fillId="0" borderId="0" xfId="0" applyNumberFormat="1" applyFont="1"/>
    <xf numFmtId="0" fontId="6" fillId="0" borderId="3" xfId="0" applyFont="1" applyBorder="1" applyAlignment="1">
      <alignment vertical="center" wrapText="1"/>
    </xf>
    <xf numFmtId="0" fontId="3" fillId="3" borderId="1" xfId="0" applyFont="1" applyFill="1" applyBorder="1" applyAlignment="1">
      <alignment vertical="center" wrapText="1"/>
    </xf>
    <xf numFmtId="0" fontId="6" fillId="4" borderId="2" xfId="0" applyFont="1" applyFill="1" applyBorder="1" applyAlignment="1">
      <alignment vertical="center" wrapText="1"/>
    </xf>
    <xf numFmtId="0" fontId="6" fillId="4" borderId="1" xfId="0" applyFont="1" applyFill="1" applyBorder="1" applyAlignment="1">
      <alignment vertical="center" wrapText="1"/>
    </xf>
    <xf numFmtId="0" fontId="6" fillId="4" borderId="1" xfId="0" applyFont="1" applyFill="1" applyBorder="1" applyAlignment="1">
      <alignment wrapText="1"/>
    </xf>
    <xf numFmtId="1" fontId="6" fillId="4" borderId="1" xfId="0" applyNumberFormat="1" applyFont="1" applyFill="1" applyBorder="1"/>
    <xf numFmtId="0" fontId="6" fillId="4" borderId="1" xfId="0" applyFont="1" applyFill="1" applyBorder="1"/>
    <xf numFmtId="1" fontId="4" fillId="4" borderId="1" xfId="0" applyNumberFormat="1" applyFont="1" applyFill="1" applyBorder="1"/>
    <xf numFmtId="0" fontId="3" fillId="3" borderId="1" xfId="0" applyFont="1" applyFill="1" applyBorder="1" applyAlignment="1">
      <alignment vertical="center"/>
    </xf>
    <xf numFmtId="0" fontId="4" fillId="2" borderId="1" xfId="0" applyFont="1" applyFill="1" applyBorder="1" applyAlignment="1">
      <alignment wrapText="1"/>
    </xf>
    <xf numFmtId="0" fontId="0" fillId="0" borderId="0" xfId="0" applyAlignment="1">
      <alignment vertical="center"/>
    </xf>
    <xf numFmtId="0" fontId="9" fillId="0" borderId="0" xfId="0" applyFont="1"/>
    <xf numFmtId="0" fontId="10" fillId="0" borderId="0" xfId="0" applyFont="1"/>
    <xf numFmtId="166" fontId="4" fillId="5" borderId="1" xfId="1" applyNumberFormat="1" applyFont="1" applyFill="1" applyBorder="1" applyProtection="1">
      <protection locked="0"/>
    </xf>
    <xf numFmtId="167" fontId="6" fillId="0" borderId="0" xfId="0" applyNumberFormat="1" applyFont="1"/>
    <xf numFmtId="2" fontId="4" fillId="0" borderId="0" xfId="0" applyNumberFormat="1" applyFont="1"/>
    <xf numFmtId="0" fontId="6" fillId="2" borderId="1" xfId="0" applyFont="1" applyFill="1" applyBorder="1" applyProtection="1">
      <protection locked="0"/>
    </xf>
    <xf numFmtId="0" fontId="0" fillId="2" borderId="1" xfId="0" applyFill="1" applyBorder="1" applyProtection="1">
      <protection locked="0"/>
    </xf>
    <xf numFmtId="0" fontId="5" fillId="4" borderId="1" xfId="0" applyFont="1" applyFill="1" applyBorder="1" applyAlignment="1">
      <alignment vertical="center" wrapText="1"/>
    </xf>
    <xf numFmtId="0" fontId="5" fillId="3" borderId="1" xfId="0" applyFont="1" applyFill="1" applyBorder="1" applyAlignment="1">
      <alignment vertical="center" wrapText="1"/>
    </xf>
    <xf numFmtId="0" fontId="4" fillId="6" borderId="0" xfId="0" applyFont="1" applyFill="1"/>
    <xf numFmtId="0" fontId="12" fillId="3" borderId="1" xfId="0" applyFont="1" applyFill="1" applyBorder="1" applyAlignment="1">
      <alignment vertical="top" wrapText="1"/>
    </xf>
    <xf numFmtId="0" fontId="11" fillId="0" borderId="0" xfId="0" applyFont="1"/>
    <xf numFmtId="0" fontId="13" fillId="7" borderId="3" xfId="0" applyFont="1" applyFill="1" applyBorder="1" applyAlignment="1">
      <alignment vertical="top" wrapText="1"/>
    </xf>
    <xf numFmtId="0" fontId="14" fillId="8" borderId="2" xfId="0" applyFont="1" applyFill="1" applyBorder="1" applyAlignment="1">
      <alignment vertical="center" wrapText="1"/>
    </xf>
    <xf numFmtId="0" fontId="14" fillId="9" borderId="1" xfId="0"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1</xdr:rowOff>
    </xdr:from>
    <xdr:to>
      <xdr:col>10</xdr:col>
      <xdr:colOff>588169</xdr:colOff>
      <xdr:row>18</xdr:row>
      <xdr:rowOff>76201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2667001"/>
          <a:ext cx="9227344"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400" b="1">
              <a:solidFill>
                <a:schemeClr val="dk1"/>
              </a:solidFill>
              <a:effectLst/>
              <a:latin typeface="+mn-lt"/>
              <a:ea typeface="+mn-ea"/>
              <a:cs typeface="+mn-cs"/>
            </a:rPr>
            <a:t>Please note, the Social Value Delivery Plan must be completed and submitted as part of your tender response. Bidders must only complete the cells highlighted in yellow within the Social Value Delivery Plan. Any additional information included by bidders within the</a:t>
          </a:r>
          <a:r>
            <a:rPr lang="en-GB" sz="1400" b="1" baseline="0">
              <a:solidFill>
                <a:schemeClr val="dk1"/>
              </a:solidFill>
              <a:effectLst/>
              <a:latin typeface="+mn-lt"/>
              <a:ea typeface="+mn-ea"/>
              <a:cs typeface="+mn-cs"/>
            </a:rPr>
            <a:t> Social Value</a:t>
          </a:r>
          <a:r>
            <a:rPr lang="en-GB" sz="1400" b="1">
              <a:solidFill>
                <a:schemeClr val="dk1"/>
              </a:solidFill>
              <a:effectLst/>
              <a:latin typeface="+mn-lt"/>
              <a:ea typeface="+mn-ea"/>
              <a:cs typeface="+mn-cs"/>
            </a:rPr>
            <a:t> Delivery Plan </a:t>
          </a:r>
          <a:r>
            <a:rPr lang="en-GB" sz="1400" b="1" u="sng">
              <a:solidFill>
                <a:schemeClr val="dk1"/>
              </a:solidFill>
              <a:effectLst/>
              <a:latin typeface="+mn-lt"/>
              <a:ea typeface="+mn-ea"/>
              <a:cs typeface="+mn-cs"/>
            </a:rPr>
            <a:t>will not</a:t>
          </a:r>
          <a:r>
            <a:rPr lang="en-GB" sz="1400" b="1">
              <a:solidFill>
                <a:schemeClr val="dk1"/>
              </a:solidFill>
              <a:effectLst/>
              <a:latin typeface="+mn-lt"/>
              <a:ea typeface="+mn-ea"/>
              <a:cs typeface="+mn-cs"/>
            </a:rPr>
            <a:t> be evaluated as part of your tender response.</a:t>
          </a:r>
          <a:endParaRPr lang="en-US" sz="140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74083</xdr:colOff>
      <xdr:row>4</xdr:row>
      <xdr:rowOff>158749</xdr:rowOff>
    </xdr:from>
    <xdr:to>
      <xdr:col>10</xdr:col>
      <xdr:colOff>455082</xdr:colOff>
      <xdr:row>14</xdr:row>
      <xdr:rowOff>381001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228916" y="1195916"/>
          <a:ext cx="4571999" cy="1830918"/>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solidFill>
                <a:srgbClr val="FF0000"/>
              </a:solidFill>
            </a:rPr>
            <a:t>DRAFTING NOTE FOR</a:t>
          </a:r>
          <a:r>
            <a:rPr lang="en-US" sz="1200" b="1" u="sng" baseline="0">
              <a:solidFill>
                <a:srgbClr val="FF0000"/>
              </a:solidFill>
            </a:rPr>
            <a:t> CONTRACTING AUTHORITIES</a:t>
          </a:r>
          <a:r>
            <a:rPr lang="en-US" sz="1200" b="1" u="sng">
              <a:solidFill>
                <a:srgbClr val="FF0000"/>
              </a:solidFill>
            </a:rPr>
            <a:t>:</a:t>
          </a:r>
        </a:p>
        <a:p>
          <a:r>
            <a:rPr lang="en-US" sz="1200" b="1" u="sng">
              <a:solidFill>
                <a:srgbClr val="FF0000"/>
              </a:solidFill>
            </a:rPr>
            <a:t>- Insert Schedule Number within cell highlighted in green</a:t>
          </a:r>
        </a:p>
        <a:p>
          <a:r>
            <a:rPr lang="en-US" sz="1200" b="1" u="sng">
              <a:solidFill>
                <a:srgbClr val="FF0000"/>
              </a:solidFill>
            </a:rPr>
            <a:t>- Include</a:t>
          </a:r>
          <a:r>
            <a:rPr lang="en-US" sz="1200" b="1" u="sng" baseline="0">
              <a:solidFill>
                <a:srgbClr val="FF0000"/>
              </a:solidFill>
            </a:rPr>
            <a:t> any minimum mandatory requirements here if included within Social Value Schedule</a:t>
          </a:r>
        </a:p>
        <a:p>
          <a:r>
            <a:rPr lang="en-US" sz="1200" b="1" u="sng">
              <a:solidFill>
                <a:srgbClr val="FF0000"/>
              </a:solidFill>
              <a:effectLst/>
              <a:latin typeface="+mn-lt"/>
              <a:ea typeface="+mn-ea"/>
              <a:cs typeface="+mn-cs"/>
            </a:rPr>
            <a:t>- Include</a:t>
          </a:r>
          <a:r>
            <a:rPr lang="en-US" sz="1200" b="1" u="sng" baseline="0">
              <a:solidFill>
                <a:srgbClr val="FF0000"/>
              </a:solidFill>
              <a:effectLst/>
              <a:latin typeface="+mn-lt"/>
              <a:ea typeface="+mn-ea"/>
              <a:cs typeface="+mn-cs"/>
            </a:rPr>
            <a:t> any maximum points targets if included out within Social Value Schedule</a:t>
          </a:r>
        </a:p>
        <a:p>
          <a:endParaRPr lang="en-US" sz="1200" b="1" u="sng" baseline="0">
            <a:solidFill>
              <a:srgbClr val="FF0000"/>
            </a:solidFill>
            <a:effectLst/>
            <a:latin typeface="+mn-lt"/>
            <a:ea typeface="+mn-ea"/>
            <a:cs typeface="+mn-cs"/>
          </a:endParaRPr>
        </a:p>
        <a:p>
          <a:r>
            <a:rPr lang="en-US" sz="1200" b="1" i="1" u="sng" baseline="0">
              <a:solidFill>
                <a:srgbClr val="FF0000"/>
              </a:solidFill>
              <a:effectLst/>
              <a:latin typeface="+mn-lt"/>
              <a:ea typeface="+mn-ea"/>
              <a:cs typeface="+mn-cs"/>
            </a:rPr>
            <a:t>(Remove this text box prior to publication of tender documents)</a:t>
          </a:r>
          <a:endParaRPr lang="en-US" sz="1200" b="1" i="1" u="sng">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12"/>
  <sheetViews>
    <sheetView zoomScale="80" zoomScaleNormal="80" workbookViewId="0">
      <selection activeCell="B11" sqref="B11:B12"/>
    </sheetView>
  </sheetViews>
  <sheetFormatPr defaultColWidth="9.1796875" defaultRowHeight="14.5" x14ac:dyDescent="0.35"/>
  <cols>
    <col min="1" max="1" width="18.54296875" customWidth="1"/>
    <col min="2" max="2" width="37.81640625" customWidth="1"/>
  </cols>
  <sheetData>
    <row r="1" spans="1:2" x14ac:dyDescent="0.35">
      <c r="A1" s="3" t="s">
        <v>35</v>
      </c>
    </row>
    <row r="2" spans="1:2" x14ac:dyDescent="0.35">
      <c r="A2" s="3"/>
    </row>
    <row r="4" spans="1:2" x14ac:dyDescent="0.35">
      <c r="A4" s="4" t="s">
        <v>0</v>
      </c>
      <c r="B4" s="30"/>
    </row>
    <row r="5" spans="1:2" x14ac:dyDescent="0.35">
      <c r="A5" s="4" t="s">
        <v>1</v>
      </c>
      <c r="B5" s="30"/>
    </row>
    <row r="6" spans="1:2" x14ac:dyDescent="0.35">
      <c r="A6" s="4" t="s">
        <v>2</v>
      </c>
      <c r="B6" s="30"/>
    </row>
    <row r="7" spans="1:2" x14ac:dyDescent="0.35">
      <c r="A7" s="4" t="s">
        <v>3</v>
      </c>
      <c r="B7" s="30"/>
    </row>
    <row r="9" spans="1:2" x14ac:dyDescent="0.35">
      <c r="A9" s="23" t="s">
        <v>15</v>
      </c>
    </row>
    <row r="11" spans="1:2" x14ac:dyDescent="0.35">
      <c r="A11" s="4" t="s">
        <v>4</v>
      </c>
      <c r="B11" s="30"/>
    </row>
    <row r="12" spans="1:2" x14ac:dyDescent="0.35">
      <c r="A12" s="4" t="s">
        <v>5</v>
      </c>
      <c r="B12" s="30"/>
    </row>
  </sheetData>
  <sheetProtection selectLockedCells="1"/>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J69"/>
  <sheetViews>
    <sheetView tabSelected="1" zoomScale="90" zoomScaleNormal="90" workbookViewId="0">
      <selection activeCell="A47" sqref="A47"/>
    </sheetView>
  </sheetViews>
  <sheetFormatPr defaultColWidth="9.1796875" defaultRowHeight="15.5" x14ac:dyDescent="0.35"/>
  <cols>
    <col min="1" max="1" width="43.1796875" style="5" customWidth="1"/>
    <col min="2" max="2" width="29.26953125" style="5" customWidth="1"/>
    <col min="3" max="3" width="35.1796875" style="5" customWidth="1"/>
    <col min="4" max="4" width="46" style="5" customWidth="1"/>
    <col min="5" max="5" width="13.7265625" style="5" customWidth="1"/>
    <col min="6" max="6" width="4.1796875" style="5" customWidth="1"/>
    <col min="7" max="7" width="31" style="5" customWidth="1"/>
    <col min="8" max="8" width="9.453125" style="5" customWidth="1"/>
    <col min="9" max="10" width="9.1796875" style="5"/>
    <col min="11" max="11" width="40.453125" style="5" customWidth="1"/>
    <col min="12" max="16384" width="9.1796875" style="5"/>
  </cols>
  <sheetData>
    <row r="1" spans="1:10" ht="34.5" customHeight="1" x14ac:dyDescent="0.35">
      <c r="A1" s="35" t="s">
        <v>41</v>
      </c>
      <c r="B1" s="35"/>
      <c r="C1" s="35"/>
      <c r="D1" s="35"/>
    </row>
    <row r="2" spans="1:10" x14ac:dyDescent="0.35">
      <c r="A2" s="2" t="s">
        <v>16</v>
      </c>
      <c r="B2" s="33"/>
    </row>
    <row r="4" spans="1:10" x14ac:dyDescent="0.35">
      <c r="A4" s="5" t="s">
        <v>37</v>
      </c>
    </row>
    <row r="5" spans="1:10" x14ac:dyDescent="0.35">
      <c r="A5" s="1" t="s">
        <v>8</v>
      </c>
      <c r="B5" s="1"/>
      <c r="C5" s="26"/>
      <c r="D5" s="6" t="s">
        <v>9</v>
      </c>
    </row>
    <row r="6" spans="1:10" x14ac:dyDescent="0.35">
      <c r="A6" s="1" t="s">
        <v>36</v>
      </c>
      <c r="B6" s="1"/>
      <c r="C6" s="7"/>
      <c r="D6" s="6" t="s">
        <v>17</v>
      </c>
    </row>
    <row r="7" spans="1:10" x14ac:dyDescent="0.35">
      <c r="A7" s="1" t="s">
        <v>10</v>
      </c>
      <c r="B7" s="1"/>
      <c r="C7" s="8"/>
      <c r="D7" s="6" t="s">
        <v>11</v>
      </c>
    </row>
    <row r="8" spans="1:10" x14ac:dyDescent="0.35">
      <c r="A8" s="2"/>
      <c r="B8" s="2"/>
      <c r="C8" s="9"/>
      <c r="D8" s="2"/>
    </row>
    <row r="9" spans="1:10" hidden="1" x14ac:dyDescent="0.35">
      <c r="A9" s="2"/>
      <c r="B9" s="2"/>
      <c r="C9" s="5" t="s">
        <v>12</v>
      </c>
      <c r="D9" s="2" t="s">
        <v>13</v>
      </c>
    </row>
    <row r="10" spans="1:10" hidden="1" x14ac:dyDescent="0.35">
      <c r="A10" s="2"/>
      <c r="B10" s="2"/>
      <c r="C10" s="27" t="e">
        <f>C5/C7</f>
        <v>#DIV/0!</v>
      </c>
      <c r="D10" s="28" t="e">
        <f>IF(C10&gt;=3,3,IF(C10&lt;=3,C10))</f>
        <v>#DIV/0!</v>
      </c>
    </row>
    <row r="11" spans="1:10" x14ac:dyDescent="0.35">
      <c r="A11" s="5" t="s">
        <v>62</v>
      </c>
    </row>
    <row r="12" spans="1:10" x14ac:dyDescent="0.35">
      <c r="A12" s="10"/>
      <c r="B12" s="10"/>
      <c r="C12" s="10"/>
      <c r="D12" s="10"/>
    </row>
    <row r="13" spans="1:10" x14ac:dyDescent="0.35">
      <c r="A13" s="24" t="s">
        <v>20</v>
      </c>
      <c r="B13" s="24"/>
      <c r="C13" s="25"/>
      <c r="D13" s="25"/>
      <c r="E13" s="25"/>
      <c r="F13" s="25"/>
      <c r="G13" s="25"/>
    </row>
    <row r="15" spans="1:10" x14ac:dyDescent="0.35">
      <c r="A15" s="32" t="s">
        <v>32</v>
      </c>
      <c r="B15" s="31" t="s">
        <v>38</v>
      </c>
      <c r="C15" s="31" t="s">
        <v>18</v>
      </c>
      <c r="D15" s="22" t="s">
        <v>31</v>
      </c>
      <c r="E15" s="6" t="s">
        <v>6</v>
      </c>
      <c r="G15" s="2"/>
      <c r="H15" s="2"/>
      <c r="I15" s="2"/>
      <c r="J15" s="2"/>
    </row>
    <row r="16" spans="1:10" ht="45" customHeight="1" x14ac:dyDescent="0.35">
      <c r="A16" s="14" t="s">
        <v>21</v>
      </c>
      <c r="B16" s="15" t="s">
        <v>39</v>
      </c>
      <c r="C16" s="15" t="s">
        <v>7</v>
      </c>
      <c r="D16" s="29"/>
      <c r="E16" s="18">
        <f>D16*(75/26)</f>
        <v>0</v>
      </c>
      <c r="G16" s="11"/>
      <c r="H16" s="12"/>
    </row>
    <row r="17" spans="1:8" ht="45" customHeight="1" x14ac:dyDescent="0.35">
      <c r="A17" s="14" t="s">
        <v>22</v>
      </c>
      <c r="B17" s="15" t="s">
        <v>40</v>
      </c>
      <c r="C17" s="15" t="s">
        <v>7</v>
      </c>
      <c r="D17" s="29"/>
      <c r="E17" s="18">
        <f>D17*(90/26)</f>
        <v>0</v>
      </c>
      <c r="G17" s="11"/>
      <c r="H17" s="12"/>
    </row>
    <row r="18" spans="1:8" ht="45" customHeight="1" x14ac:dyDescent="0.35">
      <c r="A18" s="14" t="s">
        <v>66</v>
      </c>
      <c r="B18" s="15" t="s">
        <v>40</v>
      </c>
      <c r="C18" s="15" t="s">
        <v>7</v>
      </c>
      <c r="D18" s="29"/>
      <c r="E18" s="18">
        <f>D18/26*90</f>
        <v>0</v>
      </c>
      <c r="G18" s="11"/>
      <c r="H18" s="12"/>
    </row>
    <row r="19" spans="1:8" ht="45" customHeight="1" x14ac:dyDescent="0.35">
      <c r="A19" s="14" t="s">
        <v>84</v>
      </c>
      <c r="B19" s="15" t="s">
        <v>42</v>
      </c>
      <c r="C19" s="15" t="s">
        <v>14</v>
      </c>
      <c r="D19" s="29"/>
      <c r="E19" s="19">
        <f>D19*(10/8)</f>
        <v>0</v>
      </c>
      <c r="G19" s="11"/>
      <c r="H19" s="12"/>
    </row>
    <row r="20" spans="1:8" ht="46.5" x14ac:dyDescent="0.35">
      <c r="A20" s="14" t="s">
        <v>23</v>
      </c>
      <c r="B20" s="15" t="s">
        <v>85</v>
      </c>
      <c r="C20" s="15" t="s">
        <v>7</v>
      </c>
      <c r="D20" s="29"/>
      <c r="E20" s="19">
        <f>D20*(10/2)</f>
        <v>0</v>
      </c>
      <c r="H20" s="12"/>
    </row>
    <row r="21" spans="1:8" ht="46.5" x14ac:dyDescent="0.35">
      <c r="A21" s="14" t="s">
        <v>24</v>
      </c>
      <c r="B21" s="15" t="s">
        <v>86</v>
      </c>
      <c r="C21" s="15" t="s">
        <v>7</v>
      </c>
      <c r="D21" s="29"/>
      <c r="E21" s="19">
        <f>D21*(15/2)</f>
        <v>0</v>
      </c>
      <c r="H21" s="12"/>
    </row>
    <row r="22" spans="1:8" ht="46.5" x14ac:dyDescent="0.35">
      <c r="A22" s="14" t="s">
        <v>69</v>
      </c>
      <c r="B22" s="15" t="s">
        <v>86</v>
      </c>
      <c r="C22" s="15" t="s">
        <v>7</v>
      </c>
      <c r="D22" s="29"/>
      <c r="E22" s="19">
        <f>D22*(15/2)</f>
        <v>0</v>
      </c>
      <c r="H22" s="12"/>
    </row>
    <row r="23" spans="1:8" ht="62" x14ac:dyDescent="0.35">
      <c r="A23" s="14" t="s">
        <v>25</v>
      </c>
      <c r="B23" s="15" t="s">
        <v>42</v>
      </c>
      <c r="C23" s="15" t="s">
        <v>14</v>
      </c>
      <c r="D23" s="29"/>
      <c r="E23" s="19">
        <f>D23*(10/8)</f>
        <v>0</v>
      </c>
      <c r="H23" s="12"/>
    </row>
    <row r="24" spans="1:8" ht="46.5" x14ac:dyDescent="0.35">
      <c r="A24" s="14" t="s">
        <v>26</v>
      </c>
      <c r="B24" s="15" t="s">
        <v>43</v>
      </c>
      <c r="C24" s="15" t="s">
        <v>14</v>
      </c>
      <c r="D24" s="29"/>
      <c r="E24" s="19">
        <f>D24*(15/8)</f>
        <v>0</v>
      </c>
      <c r="H24" s="12"/>
    </row>
    <row r="25" spans="1:8" ht="31" x14ac:dyDescent="0.35">
      <c r="A25" s="14" t="s">
        <v>67</v>
      </c>
      <c r="B25" s="15" t="s">
        <v>68</v>
      </c>
      <c r="C25" s="15" t="s">
        <v>14</v>
      </c>
      <c r="D25" s="29"/>
      <c r="E25" s="19">
        <f>D25*(15/8)</f>
        <v>0</v>
      </c>
      <c r="H25" s="12"/>
    </row>
    <row r="26" spans="1:8" ht="46.5" x14ac:dyDescent="0.35">
      <c r="A26" s="14" t="s">
        <v>60</v>
      </c>
      <c r="B26" s="15" t="s">
        <v>42</v>
      </c>
      <c r="C26" s="15" t="s">
        <v>14</v>
      </c>
      <c r="D26" s="29"/>
      <c r="E26" s="19">
        <f>D26*(10/8)</f>
        <v>0</v>
      </c>
      <c r="H26" s="12"/>
    </row>
    <row r="27" spans="1:8" ht="46.5" x14ac:dyDescent="0.35">
      <c r="A27" s="14" t="s">
        <v>61</v>
      </c>
      <c r="B27" s="15" t="s">
        <v>43</v>
      </c>
      <c r="C27" s="15" t="s">
        <v>14</v>
      </c>
      <c r="D27" s="29"/>
      <c r="E27" s="19">
        <f>D27*(15/8)</f>
        <v>0</v>
      </c>
      <c r="H27" s="12"/>
    </row>
    <row r="28" spans="1:8" ht="31" x14ac:dyDescent="0.35">
      <c r="A28" s="14" t="s">
        <v>118</v>
      </c>
      <c r="B28" s="15" t="s">
        <v>43</v>
      </c>
      <c r="C28" s="15" t="s">
        <v>14</v>
      </c>
      <c r="D28" s="29"/>
      <c r="E28" s="19">
        <f>D28*(15/8)</f>
        <v>0</v>
      </c>
      <c r="H28" s="12"/>
    </row>
    <row r="29" spans="1:8" ht="46.5" x14ac:dyDescent="0.35">
      <c r="A29" s="14" t="s">
        <v>44</v>
      </c>
      <c r="B29" s="15" t="s">
        <v>42</v>
      </c>
      <c r="C29" s="15" t="s">
        <v>14</v>
      </c>
      <c r="D29" s="29"/>
      <c r="E29" s="19">
        <f>D29*(10/8)</f>
        <v>0</v>
      </c>
      <c r="H29" s="12"/>
    </row>
    <row r="30" spans="1:8" ht="62" x14ac:dyDescent="0.35">
      <c r="A30" s="14" t="s">
        <v>45</v>
      </c>
      <c r="B30" s="15" t="s">
        <v>43</v>
      </c>
      <c r="C30" s="15" t="s">
        <v>14</v>
      </c>
      <c r="D30" s="29"/>
      <c r="E30" s="19">
        <f>D30*(15/8)</f>
        <v>0</v>
      </c>
      <c r="H30" s="12"/>
    </row>
    <row r="31" spans="1:8" ht="62" x14ac:dyDescent="0.35">
      <c r="A31" s="14" t="s">
        <v>119</v>
      </c>
      <c r="B31" s="15" t="s">
        <v>43</v>
      </c>
      <c r="C31" s="15" t="s">
        <v>14</v>
      </c>
      <c r="D31" s="29"/>
      <c r="E31" s="19">
        <f>D31*(15/8)</f>
        <v>0</v>
      </c>
      <c r="H31" s="12"/>
    </row>
    <row r="32" spans="1:8" ht="46.5" x14ac:dyDescent="0.35">
      <c r="A32" s="14" t="s">
        <v>48</v>
      </c>
      <c r="B32" s="15" t="s">
        <v>49</v>
      </c>
      <c r="C32" s="15" t="s">
        <v>50</v>
      </c>
      <c r="D32" s="29"/>
      <c r="E32" s="19">
        <f>D32*(10/500)</f>
        <v>0</v>
      </c>
      <c r="H32" s="12"/>
    </row>
    <row r="33" spans="1:8" ht="46.5" x14ac:dyDescent="0.35">
      <c r="A33" s="14" t="s">
        <v>46</v>
      </c>
      <c r="B33" s="15" t="s">
        <v>47</v>
      </c>
      <c r="C33" s="15" t="s">
        <v>83</v>
      </c>
      <c r="D33" s="29"/>
      <c r="E33" s="19">
        <f>D33*(10/500)</f>
        <v>0</v>
      </c>
      <c r="H33" s="12"/>
    </row>
    <row r="34" spans="1:8" ht="46.5" x14ac:dyDescent="0.35">
      <c r="A34" s="14" t="s">
        <v>120</v>
      </c>
      <c r="B34" s="15" t="s">
        <v>88</v>
      </c>
      <c r="C34" s="16" t="s">
        <v>96</v>
      </c>
      <c r="D34" s="29"/>
      <c r="E34" s="19">
        <f>IF(D34="yes",30,0)</f>
        <v>0</v>
      </c>
      <c r="H34" s="12"/>
    </row>
    <row r="35" spans="1:8" ht="46.5" x14ac:dyDescent="0.35">
      <c r="A35" s="14" t="s">
        <v>87</v>
      </c>
      <c r="B35" s="15" t="s">
        <v>88</v>
      </c>
      <c r="C35" s="16" t="s">
        <v>89</v>
      </c>
      <c r="D35" s="29"/>
      <c r="E35" s="19">
        <f>IF(D35="yes",30,0)</f>
        <v>0</v>
      </c>
      <c r="H35" s="12"/>
    </row>
    <row r="36" spans="1:8" ht="46.5" x14ac:dyDescent="0.35">
      <c r="A36" s="14" t="s">
        <v>27</v>
      </c>
      <c r="B36" s="15" t="s">
        <v>64</v>
      </c>
      <c r="C36" s="17" t="s">
        <v>65</v>
      </c>
      <c r="D36" s="29"/>
      <c r="E36" s="19">
        <f>D36*30</f>
        <v>0</v>
      </c>
      <c r="H36" s="12"/>
    </row>
    <row r="37" spans="1:8" ht="60.75" customHeight="1" x14ac:dyDescent="0.35">
      <c r="A37" s="14" t="s">
        <v>121</v>
      </c>
      <c r="B37" s="15" t="s">
        <v>70</v>
      </c>
      <c r="C37" s="17" t="s">
        <v>122</v>
      </c>
      <c r="D37" s="29"/>
      <c r="E37" s="19">
        <f>D37*20</f>
        <v>0</v>
      </c>
      <c r="H37" s="12"/>
    </row>
    <row r="38" spans="1:8" ht="62" x14ac:dyDescent="0.35">
      <c r="A38" s="14" t="s">
        <v>30</v>
      </c>
      <c r="B38" s="15" t="s">
        <v>42</v>
      </c>
      <c r="C38" s="15" t="s">
        <v>14</v>
      </c>
      <c r="D38" s="29"/>
      <c r="E38" s="19">
        <f>D38/8*10</f>
        <v>0</v>
      </c>
      <c r="H38" s="12"/>
    </row>
    <row r="39" spans="1:8" ht="62" x14ac:dyDescent="0.35">
      <c r="A39" s="14" t="s">
        <v>90</v>
      </c>
      <c r="B39" s="15" t="s">
        <v>91</v>
      </c>
      <c r="C39" s="15" t="s">
        <v>92</v>
      </c>
      <c r="D39" s="29"/>
      <c r="E39" s="19">
        <f>D39*(10/500)</f>
        <v>0</v>
      </c>
      <c r="H39" s="12"/>
    </row>
    <row r="40" spans="1:8" ht="62" x14ac:dyDescent="0.35">
      <c r="A40" s="14" t="s">
        <v>93</v>
      </c>
      <c r="B40" s="15" t="s">
        <v>42</v>
      </c>
      <c r="C40" s="15" t="s">
        <v>14</v>
      </c>
      <c r="D40" s="29"/>
      <c r="E40" s="19">
        <f>D40/8*10</f>
        <v>0</v>
      </c>
      <c r="H40" s="12"/>
    </row>
    <row r="41" spans="1:8" ht="31" x14ac:dyDescent="0.35">
      <c r="A41" s="14" t="s">
        <v>72</v>
      </c>
      <c r="B41" s="15" t="s">
        <v>73</v>
      </c>
      <c r="C41" s="16" t="s">
        <v>14</v>
      </c>
      <c r="D41" s="29"/>
      <c r="E41" s="19">
        <f>D41*(10/8)</f>
        <v>0</v>
      </c>
      <c r="H41" s="12"/>
    </row>
    <row r="42" spans="1:8" ht="31" x14ac:dyDescent="0.35">
      <c r="A42" s="14" t="s">
        <v>71</v>
      </c>
      <c r="B42" s="15" t="s">
        <v>123</v>
      </c>
      <c r="C42" s="16" t="s">
        <v>124</v>
      </c>
      <c r="D42" s="29"/>
      <c r="E42" s="19">
        <f>IF(D42="yes",30,0)</f>
        <v>0</v>
      </c>
      <c r="H42" s="12"/>
    </row>
    <row r="43" spans="1:8" x14ac:dyDescent="0.35">
      <c r="A43" s="14" t="s">
        <v>74</v>
      </c>
      <c r="B43" s="15" t="s">
        <v>75</v>
      </c>
      <c r="C43" s="16" t="s">
        <v>76</v>
      </c>
      <c r="D43" s="29"/>
      <c r="E43" s="19">
        <f>IF(D43="yes",30,0)</f>
        <v>0</v>
      </c>
      <c r="H43" s="12"/>
    </row>
    <row r="44" spans="1:8" ht="31" x14ac:dyDescent="0.35">
      <c r="A44" s="14" t="s">
        <v>77</v>
      </c>
      <c r="B44" s="15" t="s">
        <v>78</v>
      </c>
      <c r="C44" s="16" t="s">
        <v>14</v>
      </c>
      <c r="D44" s="29"/>
      <c r="E44" s="19">
        <f>D44*(10/8)</f>
        <v>0</v>
      </c>
      <c r="H44" s="12"/>
    </row>
    <row r="45" spans="1:8" ht="62" x14ac:dyDescent="0.35">
      <c r="A45" s="14" t="s">
        <v>63</v>
      </c>
      <c r="B45" s="15" t="s">
        <v>51</v>
      </c>
      <c r="C45" s="16" t="s">
        <v>52</v>
      </c>
      <c r="D45" s="29"/>
      <c r="E45" s="19">
        <f>IF(D45="yes",50,0)</f>
        <v>0</v>
      </c>
      <c r="H45" s="12"/>
    </row>
    <row r="46" spans="1:8" ht="46.5" x14ac:dyDescent="0.35">
      <c r="A46" s="14" t="s">
        <v>94</v>
      </c>
      <c r="B46" s="15" t="s">
        <v>88</v>
      </c>
      <c r="C46" s="16" t="s">
        <v>96</v>
      </c>
      <c r="D46" s="29"/>
      <c r="E46" s="19">
        <f>IF(D46="yes",30,0)</f>
        <v>0</v>
      </c>
      <c r="H46" s="12"/>
    </row>
    <row r="47" spans="1:8" ht="46.5" x14ac:dyDescent="0.35">
      <c r="A47" s="14" t="s">
        <v>95</v>
      </c>
      <c r="B47" s="15" t="s">
        <v>88</v>
      </c>
      <c r="C47" s="16" t="s">
        <v>96</v>
      </c>
      <c r="D47" s="29"/>
      <c r="E47" s="19">
        <f>IF(D47="yes",30,0)</f>
        <v>0</v>
      </c>
      <c r="H47" s="12"/>
    </row>
    <row r="48" spans="1:8" ht="31" x14ac:dyDescent="0.35">
      <c r="A48" s="14" t="s">
        <v>19</v>
      </c>
      <c r="B48" s="15" t="s">
        <v>98</v>
      </c>
      <c r="C48" s="16" t="s">
        <v>33</v>
      </c>
      <c r="D48" s="29"/>
      <c r="E48" s="19">
        <f>IF(D48="yes",30,0)</f>
        <v>0</v>
      </c>
      <c r="H48" s="12"/>
    </row>
    <row r="49" spans="1:8" ht="31" x14ac:dyDescent="0.35">
      <c r="A49" s="14" t="s">
        <v>19</v>
      </c>
      <c r="B49" s="15" t="s">
        <v>53</v>
      </c>
      <c r="C49" s="16" t="s">
        <v>34</v>
      </c>
      <c r="D49" s="29"/>
      <c r="E49" s="19">
        <f>IF(D49="yes",20,0)</f>
        <v>0</v>
      </c>
      <c r="H49" s="12"/>
    </row>
    <row r="50" spans="1:8" ht="31" x14ac:dyDescent="0.35">
      <c r="A50" s="14" t="s">
        <v>102</v>
      </c>
      <c r="B50" s="15" t="s">
        <v>54</v>
      </c>
      <c r="C50" s="15" t="s">
        <v>14</v>
      </c>
      <c r="D50" s="29"/>
      <c r="E50" s="19">
        <f>D50*(10/8)</f>
        <v>0</v>
      </c>
      <c r="H50" s="12"/>
    </row>
    <row r="51" spans="1:8" ht="46.5" x14ac:dyDescent="0.35">
      <c r="A51" s="14" t="s">
        <v>79</v>
      </c>
      <c r="B51" s="15" t="s">
        <v>80</v>
      </c>
      <c r="C51" s="16" t="s">
        <v>81</v>
      </c>
      <c r="D51" s="29"/>
      <c r="E51" s="19">
        <f>D51*20</f>
        <v>0</v>
      </c>
      <c r="H51" s="12"/>
    </row>
    <row r="52" spans="1:8" ht="46.5" x14ac:dyDescent="0.35">
      <c r="A52" s="14" t="s">
        <v>103</v>
      </c>
      <c r="B52" s="15" t="s">
        <v>88</v>
      </c>
      <c r="C52" s="16" t="s">
        <v>96</v>
      </c>
      <c r="D52" s="29"/>
      <c r="E52" s="19">
        <f>IF(D52="yes",30,0)</f>
        <v>0</v>
      </c>
      <c r="H52" s="12"/>
    </row>
    <row r="53" spans="1:8" ht="46.5" x14ac:dyDescent="0.35">
      <c r="A53" s="14" t="s">
        <v>97</v>
      </c>
      <c r="B53" s="15" t="s">
        <v>88</v>
      </c>
      <c r="C53" s="16" t="s">
        <v>96</v>
      </c>
      <c r="D53" s="29"/>
      <c r="E53" s="19">
        <f>IF(D53="yes",30,0)</f>
        <v>0</v>
      </c>
      <c r="H53" s="12"/>
    </row>
    <row r="54" spans="1:8" ht="46.5" x14ac:dyDescent="0.35">
      <c r="A54" s="14" t="s">
        <v>104</v>
      </c>
      <c r="B54" s="15" t="s">
        <v>88</v>
      </c>
      <c r="C54" s="16" t="s">
        <v>96</v>
      </c>
      <c r="D54" s="29"/>
      <c r="E54" s="19">
        <f>IF(D54="yes",30,0)</f>
        <v>0</v>
      </c>
      <c r="H54" s="12"/>
    </row>
    <row r="55" spans="1:8" ht="31" x14ac:dyDescent="0.35">
      <c r="A55" s="14" t="s">
        <v>99</v>
      </c>
      <c r="B55" s="15" t="s">
        <v>101</v>
      </c>
      <c r="C55" s="15" t="s">
        <v>100</v>
      </c>
      <c r="D55" s="29"/>
      <c r="E55" s="19">
        <f>D55*30</f>
        <v>0</v>
      </c>
      <c r="H55" s="12"/>
    </row>
    <row r="56" spans="1:8" ht="31" x14ac:dyDescent="0.35">
      <c r="A56" s="14" t="s">
        <v>82</v>
      </c>
      <c r="B56" s="15" t="s">
        <v>55</v>
      </c>
      <c r="C56" s="15" t="s">
        <v>14</v>
      </c>
      <c r="D56" s="29"/>
      <c r="E56" s="19">
        <f>D56*(10/8)</f>
        <v>0</v>
      </c>
      <c r="H56" s="12"/>
    </row>
    <row r="57" spans="1:8" ht="46.5" x14ac:dyDescent="0.35">
      <c r="A57" s="14" t="s">
        <v>105</v>
      </c>
      <c r="B57" s="15" t="s">
        <v>88</v>
      </c>
      <c r="C57" s="16" t="s">
        <v>96</v>
      </c>
      <c r="D57" s="29"/>
      <c r="E57" s="19">
        <f>IF(D57="yes",30,0)</f>
        <v>0</v>
      </c>
      <c r="H57" s="12"/>
    </row>
    <row r="58" spans="1:8" ht="57" customHeight="1" x14ac:dyDescent="0.35">
      <c r="A58" s="14" t="s">
        <v>107</v>
      </c>
      <c r="B58" s="15" t="s">
        <v>108</v>
      </c>
      <c r="C58" s="15" t="s">
        <v>14</v>
      </c>
      <c r="D58" s="29"/>
      <c r="E58" s="19">
        <f>D58*(10/8)</f>
        <v>0</v>
      </c>
      <c r="H58" s="12"/>
    </row>
    <row r="59" spans="1:8" ht="57" customHeight="1" x14ac:dyDescent="0.35">
      <c r="A59" s="14" t="s">
        <v>109</v>
      </c>
      <c r="B59" s="15" t="s">
        <v>108</v>
      </c>
      <c r="C59" s="15" t="s">
        <v>14</v>
      </c>
      <c r="D59" s="29"/>
      <c r="E59" s="19">
        <f>D59*(10/8)</f>
        <v>0</v>
      </c>
      <c r="H59" s="12"/>
    </row>
    <row r="60" spans="1:8" ht="57" customHeight="1" x14ac:dyDescent="0.35">
      <c r="A60" s="14" t="s">
        <v>110</v>
      </c>
      <c r="B60" s="15" t="s">
        <v>55</v>
      </c>
      <c r="C60" s="15" t="s">
        <v>14</v>
      </c>
      <c r="D60" s="29"/>
      <c r="E60" s="19">
        <f>D60*(10/8)</f>
        <v>0</v>
      </c>
      <c r="H60" s="12"/>
    </row>
    <row r="61" spans="1:8" ht="46.5" x14ac:dyDescent="0.35">
      <c r="A61" s="14" t="s">
        <v>106</v>
      </c>
      <c r="B61" s="15" t="s">
        <v>88</v>
      </c>
      <c r="C61" s="16" t="s">
        <v>96</v>
      </c>
      <c r="D61" s="29"/>
      <c r="E61" s="19">
        <f>IF(D61="yes",30,0)</f>
        <v>0</v>
      </c>
      <c r="H61" s="12"/>
    </row>
    <row r="62" spans="1:8" ht="31" x14ac:dyDescent="0.35">
      <c r="A62" s="14" t="s">
        <v>111</v>
      </c>
      <c r="B62" s="15" t="s">
        <v>55</v>
      </c>
      <c r="C62" s="15" t="s">
        <v>14</v>
      </c>
      <c r="D62" s="29"/>
      <c r="E62" s="19">
        <f>D62*(10/8)</f>
        <v>0</v>
      </c>
      <c r="H62" s="12"/>
    </row>
    <row r="63" spans="1:8" ht="46.5" x14ac:dyDescent="0.35">
      <c r="A63" s="34" t="s">
        <v>56</v>
      </c>
      <c r="B63" s="15" t="s">
        <v>58</v>
      </c>
      <c r="C63" s="15" t="s">
        <v>14</v>
      </c>
      <c r="D63" s="29"/>
      <c r="E63" s="19">
        <f>D63*(10/8)</f>
        <v>0</v>
      </c>
      <c r="H63" s="12"/>
    </row>
    <row r="64" spans="1:8" ht="31" x14ac:dyDescent="0.35">
      <c r="A64" s="34" t="s">
        <v>57</v>
      </c>
      <c r="B64" s="15" t="s">
        <v>59</v>
      </c>
      <c r="C64" s="15" t="s">
        <v>14</v>
      </c>
      <c r="D64" s="29"/>
      <c r="E64" s="19">
        <f>D64*(10/8)</f>
        <v>0</v>
      </c>
      <c r="H64" s="12"/>
    </row>
    <row r="65" spans="1:8" ht="46.5" x14ac:dyDescent="0.35">
      <c r="A65" s="34" t="s">
        <v>112</v>
      </c>
      <c r="B65" s="15" t="s">
        <v>113</v>
      </c>
      <c r="C65" s="17" t="s">
        <v>114</v>
      </c>
      <c r="D65" s="29"/>
      <c r="E65" s="19">
        <f>D65*30</f>
        <v>0</v>
      </c>
      <c r="H65" s="12"/>
    </row>
    <row r="66" spans="1:8" ht="46.5" x14ac:dyDescent="0.35">
      <c r="A66" s="34" t="s">
        <v>115</v>
      </c>
      <c r="B66" s="15" t="s">
        <v>116</v>
      </c>
      <c r="C66" s="17" t="s">
        <v>117</v>
      </c>
      <c r="D66" s="29"/>
      <c r="E66" s="19">
        <f>D66*20</f>
        <v>0</v>
      </c>
      <c r="H66" s="12"/>
    </row>
    <row r="67" spans="1:8" ht="46.5" x14ac:dyDescent="0.35">
      <c r="A67" s="36" t="s">
        <v>125</v>
      </c>
      <c r="B67" s="37" t="s">
        <v>59</v>
      </c>
      <c r="C67" s="37" t="s">
        <v>14</v>
      </c>
      <c r="D67" s="38"/>
      <c r="E67" s="19">
        <f>D67*(10/8)</f>
        <v>0</v>
      </c>
      <c r="H67" s="12"/>
    </row>
    <row r="68" spans="1:8" ht="30" customHeight="1" x14ac:dyDescent="0.35">
      <c r="A68" s="13"/>
      <c r="B68" s="13"/>
      <c r="C68" s="1" t="s">
        <v>28</v>
      </c>
      <c r="D68" s="1"/>
      <c r="E68" s="20">
        <f>SUM(E16:E66)</f>
        <v>0</v>
      </c>
      <c r="H68" s="12"/>
    </row>
    <row r="69" spans="1:8" ht="30" customHeight="1" x14ac:dyDescent="0.35">
      <c r="C69" s="21" t="s">
        <v>29</v>
      </c>
      <c r="D69" s="1"/>
      <c r="E69" s="6">
        <f>C6</f>
        <v>0</v>
      </c>
    </row>
  </sheetData>
  <sheetProtection selectLockedCells="1"/>
  <mergeCells count="1">
    <mergeCell ref="A1:D1"/>
  </mergeCells>
  <dataValidations count="1">
    <dataValidation type="list" allowBlank="1" showInputMessage="1" showErrorMessage="1" sqref="D53:D55 D42:D43 D34:D35 D45:D49 D61" xr:uid="{00000000-0002-0000-0100-000000000000}">
      <formula1>"yes,no"</formula1>
    </dataValidation>
  </dataValidations>
  <pageMargins left="0.7" right="0.7" top="0.75" bottom="0.75" header="0.3" footer="0.3"/>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Delivery Plan</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Lizzie Scott</dc:creator>
  <cp:lastModifiedBy>MacLean, Andrea</cp:lastModifiedBy>
  <cp:lastPrinted>2019-04-25T13:28:57Z</cp:lastPrinted>
  <dcterms:created xsi:type="dcterms:W3CDTF">2019-04-24T08:54:58Z</dcterms:created>
  <dcterms:modified xsi:type="dcterms:W3CDTF">2024-02-25T23:09:52Z</dcterms:modified>
</cp:coreProperties>
</file>