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sib-mccannj\Documents\Updated model text Feb26\"/>
    </mc:Choice>
  </mc:AlternateContent>
  <xr:revisionPtr revIDLastSave="0" documentId="13_ncr:1_{2A7F07CB-B15A-4F5C-AE80-1B4A2B94E30E}" xr6:coauthVersionLast="47" xr6:coauthVersionMax="47" xr10:uidLastSave="{00000000-0000-0000-0000-000000000000}"/>
  <bookViews>
    <workbookView xWindow="-110" yWindow="-110" windowWidth="19420" windowHeight="11500" activeTab="1" xr2:uid="{00000000-000D-0000-FFFF-FFFF00000000}"/>
  </bookViews>
  <sheets>
    <sheet name="Declaration" sheetId="1" r:id="rId1"/>
    <sheet name="Delivery Pla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2" l="1"/>
  <c r="E40" i="2"/>
  <c r="E67" i="2"/>
  <c r="E58" i="2" l="1"/>
  <c r="E65" i="2"/>
  <c r="E64" i="2"/>
  <c r="E63" i="2"/>
  <c r="E62" i="2"/>
  <c r="E61" i="2"/>
  <c r="E60" i="2"/>
  <c r="E59" i="2"/>
  <c r="E57" i="2"/>
  <c r="E56" i="2"/>
  <c r="E55" i="2"/>
  <c r="E54" i="2"/>
  <c r="E53" i="2"/>
  <c r="E52" i="2"/>
  <c r="E51" i="2"/>
  <c r="E50" i="2"/>
  <c r="E49" i="2"/>
  <c r="E48" i="2"/>
  <c r="E47" i="2"/>
  <c r="E46" i="2"/>
  <c r="E45" i="2"/>
  <c r="E44" i="2"/>
  <c r="E43" i="2"/>
  <c r="E41" i="2"/>
  <c r="E39" i="2"/>
  <c r="E38" i="2"/>
  <c r="E37" i="2"/>
  <c r="E36" i="2"/>
  <c r="E35" i="2"/>
  <c r="E34" i="2"/>
  <c r="E30" i="2"/>
  <c r="E29" i="2"/>
  <c r="E28" i="2"/>
  <c r="E27" i="2"/>
  <c r="E33" i="2"/>
  <c r="E32" i="2"/>
  <c r="E31" i="2"/>
  <c r="E19" i="2" l="1"/>
  <c r="E25" i="2"/>
  <c r="E22" i="2"/>
  <c r="E18" i="2"/>
  <c r="E21" i="2"/>
  <c r="E20" i="2"/>
  <c r="E17" i="2"/>
  <c r="E16" i="2"/>
  <c r="C10" i="2" l="1"/>
  <c r="D10" i="2" s="1"/>
  <c r="E26" i="2" l="1"/>
  <c r="E24" i="2" l="1"/>
  <c r="E23" i="2"/>
  <c r="E6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tc={0636A73A-E6FE-48D2-9848-9A80C16F5A52}</author>
  </authors>
  <commentList>
    <comment ref="A4" authorId="0" shapeId="0" xr:uid="{0636A73A-E6FE-48D2-9848-9A80C16F5A52}">
      <text>
        <t>[Threaded comment]
Your version of Excel allows you to read this threaded comment; however, any edits to it will get removed if the file is opened in a newer version of Excel. Learn more: https://go.microsoft.com/fwlink/?linkid=870924
Comment:
    If a cap applies, add: capped at an averaged contract value of £3 million per annum.</t>
      </text>
    </comment>
  </commentList>
</comments>
</file>

<file path=xl/sharedStrings.xml><?xml version="1.0" encoding="utf-8"?>
<sst xmlns="http://schemas.openxmlformats.org/spreadsheetml/2006/main" count="178" uniqueCount="112">
  <si>
    <t>Contact Name</t>
  </si>
  <si>
    <t>Position</t>
  </si>
  <si>
    <t>Email address</t>
  </si>
  <si>
    <t>Telephone number</t>
  </si>
  <si>
    <t>Signed</t>
  </si>
  <si>
    <t>Date</t>
  </si>
  <si>
    <t>Points Value</t>
  </si>
  <si>
    <t>Number of FTE person weeks which will be delivered throughout this contract</t>
  </si>
  <si>
    <t>Estimated value of contract (in millions)</t>
  </si>
  <si>
    <t>million</t>
  </si>
  <si>
    <t>Term of contract (in years)</t>
  </si>
  <si>
    <t>years</t>
  </si>
  <si>
    <t>Value per annum</t>
  </si>
  <si>
    <t>Cap</t>
  </si>
  <si>
    <t>Number of hours which will be delivered throughout this contract</t>
  </si>
  <si>
    <t xml:space="preserve">I confirm that this Social Value Delivery Plan sets out the actions that will be undertaken to ensure the achievement of the social value requirements of the contract. </t>
  </si>
  <si>
    <t>Approach for the delivery of the social value requirements set out in Schedule XX</t>
  </si>
  <si>
    <t>Social Value points</t>
  </si>
  <si>
    <t>Unit of Measurement</t>
  </si>
  <si>
    <t>Waste and Resource Efficiencies in the delivery of the contract</t>
  </si>
  <si>
    <t xml:space="preserve">Bidders must complete the table below to demonstrate how the social value requirement will be delivered.  This will be submitted with the tender.  </t>
  </si>
  <si>
    <t>Paid employment for people who face barriers to employment or are from deprived areas</t>
  </si>
  <si>
    <t>Paid employment for people from the Client's priority group</t>
  </si>
  <si>
    <t>Unwaged work placements for people from the Client's priority group</t>
  </si>
  <si>
    <t>Skills development and educational attainment for people who are considered to be disadvantaged in the labour market or at risk of social exclusion</t>
  </si>
  <si>
    <t xml:space="preserve">Skills development and educational attainment for people from the Client's priority group </t>
  </si>
  <si>
    <t>Total Social Value points which will be delivered by this plan</t>
  </si>
  <si>
    <t>Total Social Value points required to be delivered</t>
  </si>
  <si>
    <r>
      <t xml:space="preserve">Planned Delivery </t>
    </r>
    <r>
      <rPr>
        <i/>
        <sz val="12"/>
        <color theme="1"/>
        <rFont val="Calibri"/>
        <family val="2"/>
        <scheme val="minor"/>
      </rPr>
      <t>[to be completed by Bidder]</t>
    </r>
  </si>
  <si>
    <t>Social value initiative</t>
  </si>
  <si>
    <t>Resource sharing with a VCSE sector organisation</t>
  </si>
  <si>
    <r>
      <t xml:space="preserve"> Social Value Delivery Plan </t>
    </r>
    <r>
      <rPr>
        <i/>
        <sz val="11"/>
        <color rgb="FFFF0000"/>
        <rFont val="Calibri"/>
        <family val="2"/>
        <scheme val="minor"/>
      </rPr>
      <t>[to be completed by the bidder and submitted with their tender response]</t>
    </r>
  </si>
  <si>
    <t>Total Social Value points to be delivered</t>
  </si>
  <si>
    <t>Points Calculation</t>
  </si>
  <si>
    <t>DRAFTING  NOTE: Contracting authorities must edit this tab to select the initiatives that have been included within the Social Value Schedule and remove all others</t>
  </si>
  <si>
    <t>8 hours support or training  = 10 points</t>
  </si>
  <si>
    <t>8 hours support or training  = 15 points</t>
  </si>
  <si>
    <t>Resource sharing with another business = 20 points</t>
  </si>
  <si>
    <t>8 hours of support or improvement  = 10 points</t>
  </si>
  <si>
    <t>8 hours of support = 10 points</t>
  </si>
  <si>
    <t>8 hours of activities = 10 points</t>
  </si>
  <si>
    <t>The social value initiatives which are eligible for inclusion on this contract and their associated points are detailed below under 'Social Value Initiatives'.</t>
  </si>
  <si>
    <t>52 weeks FTE = 75 points</t>
  </si>
  <si>
    <t>52 weeks FTE = 90 points</t>
  </si>
  <si>
    <t>4 weeks FTE = 10 points</t>
  </si>
  <si>
    <t>4 weeks FTE = 15 points</t>
  </si>
  <si>
    <t>Use of at least one micro enterprise in the supply chain  = 20 points</t>
  </si>
  <si>
    <t>Paid employment for a person with a disability</t>
  </si>
  <si>
    <t>Unwaged work placement for a person with a disability</t>
  </si>
  <si>
    <t>Skills development and educational attainment for a person with a disability</t>
  </si>
  <si>
    <t>Completion of MSAT and submission of improvement plan = 50 points</t>
  </si>
  <si>
    <t>Completion of online assessment and submission of improvement plan in relation to work carried out on this contract</t>
  </si>
  <si>
    <t>8 hours of training  = 10 points</t>
  </si>
  <si>
    <t>8 hours of support  = 10 points</t>
  </si>
  <si>
    <t>Positive Action Outreach to increase representation of disabled people on the contract workforce</t>
  </si>
  <si>
    <t>Climate change and carbon reduction training for staff</t>
  </si>
  <si>
    <t>Supply Chain Resilience and Capacity Action Plan</t>
  </si>
  <si>
    <t>In-work Progression and Skills Development action plan</t>
  </si>
  <si>
    <t>1 action plan = 30 points</t>
  </si>
  <si>
    <t>action plan will be submitted in relation to work carried out on this contract</t>
  </si>
  <si>
    <t xml:space="preserve">Environmental Initiatives </t>
  </si>
  <si>
    <t>Resource sharing with VCSE organisation = 30 points</t>
  </si>
  <si>
    <t>1 scheme = 30 points</t>
  </si>
  <si>
    <t>Inclusion of Micro Enterprise in the contract's supply chain</t>
  </si>
  <si>
    <t>Unwaged work placements for people who face barriers to employment or are from deprived areas, including green skills</t>
  </si>
  <si>
    <t>Paid employment for people who face barriers to employment or are from deprived areas - Green Jobs &amp; Skills</t>
  </si>
  <si>
    <t>Paid employment for people from the Client's priority group - - Green Jobs &amp; Skills</t>
  </si>
  <si>
    <t>Unwaged work placements for people who face barriers to employment or are from deprived areas - - Green Jobs &amp; Skills</t>
  </si>
  <si>
    <t>Unwaged work placements for people from the Client's priority group - Green Jobs &amp; Skills</t>
  </si>
  <si>
    <t>Skills development and educational attainment for people who are considered to be disadvantaged in the labour market or at risk of social exclusion -  Green Jobs &amp; Skills</t>
  </si>
  <si>
    <t>Skills development and educational attainment for people from the Client's priority group  - - Green Jobs &amp; Skills</t>
  </si>
  <si>
    <t>In-work Progression and Skills Development Action Plan - Green Jobs &amp; Skills</t>
  </si>
  <si>
    <t>Action plan will be submitted in relation to work carried out on this contract</t>
  </si>
  <si>
    <t>Supply chain map</t>
  </si>
  <si>
    <t>1 map =30</t>
  </si>
  <si>
    <t>Supply chain map for the contract</t>
  </si>
  <si>
    <t>Tackling modern slavery training for employees on the contract</t>
  </si>
  <si>
    <t>8 hours training = 10 points</t>
  </si>
  <si>
    <t>MSAT and improvement plan</t>
  </si>
  <si>
    <t>Use of at least one micro enterprise in the supply chain (in relation to work carried out on this contract)</t>
  </si>
  <si>
    <t>Inclusion of Minority Ethnic Led/Owned enterprise in the contract's supply chain</t>
  </si>
  <si>
    <t>Use of at least one  Minority Ethnic Led/Owned enterprise  in the supply chain  = 30 points</t>
  </si>
  <si>
    <t>Use of at least one  Minority Ethnic Led/Owned enterprise  (in relation to work carried out on this contract)</t>
  </si>
  <si>
    <t xml:space="preserve">Business development and knowledge sharing with a Voluntary or Community organisation or Micro Enterprise in Northern Ireland or  Minority Ethnic Led/Owned enterprise </t>
  </si>
  <si>
    <t>Environmental Action Plan</t>
  </si>
  <si>
    <t>Climate Adaptation Training</t>
  </si>
  <si>
    <t>Environmental Initiatives - Climate Adaptation</t>
  </si>
  <si>
    <t>Biodiversity Training</t>
  </si>
  <si>
    <t>Environmental Initiatives - Biodiversity</t>
  </si>
  <si>
    <t>Action plan for Reducing Carbon Footprint and Emissions for the contract, including the supply chain</t>
  </si>
  <si>
    <t>Packaging and waste Action Plan for the contract</t>
  </si>
  <si>
    <t>Green transport scheme</t>
  </si>
  <si>
    <t xml:space="preserve">details of the travel scheme will be submitted in relation to the contract </t>
  </si>
  <si>
    <t xml:space="preserve">Environmental Initiatives - air and water quality and promote nature-based solutions for the contract </t>
  </si>
  <si>
    <t>Resource sharing with another business</t>
  </si>
  <si>
    <t>Embodied Carbon Reduction Plan</t>
  </si>
  <si>
    <t>Mentoring/pastoral support for those employees engaged  on the contract who are disadvantaged</t>
  </si>
  <si>
    <t>Initiatives to reduce the stigma of mental illness and increase awareness of health and well-being issues among employees and managers engaged on the Contract.</t>
  </si>
  <si>
    <t>Initatives to support suppliers, customers and communities to support health and well-being</t>
  </si>
  <si>
    <t>Initiatives to promote and develop arts and cultural related activities relevant to the contract</t>
  </si>
  <si>
    <t xml:space="preserve">Initiatives to improve good relations between people from different religious, political, racial and ethnic background in the contract workforce and/or communities affected by the contract. </t>
  </si>
  <si>
    <t>Equality, Diversity and Inclusion Action Plan</t>
  </si>
  <si>
    <t>Local initiatives to reduce poverty and inequality in the area where the contract is delivered.</t>
  </si>
  <si>
    <t>Wellbeing initiatives to support employees, including those working remotely, on the contract .</t>
  </si>
  <si>
    <t>The Contractor must deliver a minimum value of 100 Social Value points for every £1 million (and pro-rata) in invoiced value.</t>
  </si>
  <si>
    <t>Inclusion of VCSE organisation in the contract's supply chain</t>
  </si>
  <si>
    <t>Use of one VCSE in the supply chain  = 30 points</t>
  </si>
  <si>
    <t>Use of one VCSE in the supply chain (in relation to work carried out on this contract)</t>
  </si>
  <si>
    <t>Inclusion of Minority Ethnic Led/Owned VCSE in the contract's supply chain</t>
  </si>
  <si>
    <t>Use of at least one  Minority Ethnic Led/Owned VCSE  (in relation to work carried out on this contract)</t>
  </si>
  <si>
    <t>Use of at least one  Minority Ethnic Led/Owned VCSE in the supply chain  = 40 points</t>
  </si>
  <si>
    <t>Mentoring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</si>
</sst>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0.0"/>
    <numFmt numFmtId="166" formatCode="_-[$£-809]* #,##0.0_-;\-[$£-809]* #,##0.0_-;_-[$£-809]* &quot;-&quot;??_-;_-@_-"/>
    <numFmt numFmtId="167" formatCode="_-[$£-809]* #,##0.00_-;\-[$£-809]* #,##0.00_-;_-[$£-809]*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b/>
      <sz val="12"/>
      <color theme="1"/>
      <name val="Calibri"/>
      <family val="2"/>
      <scheme val="minor"/>
    </font>
    <font>
      <b/>
      <sz val="12"/>
      <name val="Calibri"/>
      <family val="2"/>
      <scheme val="minor"/>
    </font>
    <font>
      <sz val="12"/>
      <color theme="1"/>
      <name val="Calibri"/>
      <family val="2"/>
      <scheme val="minor"/>
    </font>
    <font>
      <i/>
      <sz val="12"/>
      <color theme="1"/>
      <name val="Calibri"/>
      <family val="2"/>
      <scheme val="minor"/>
    </font>
    <font>
      <i/>
      <sz val="11"/>
      <color rgb="FFFF0000"/>
      <name val="Calibri"/>
      <family val="2"/>
      <scheme val="minor"/>
    </font>
    <font>
      <b/>
      <sz val="12"/>
      <color rgb="FFFF0000"/>
      <name val="Calibri"/>
      <family val="2"/>
      <scheme val="minor"/>
    </font>
    <font>
      <sz val="12"/>
      <color rgb="FFFF0000"/>
      <name val="Calibri"/>
      <family val="2"/>
      <scheme val="minor"/>
    </font>
    <font>
      <b/>
      <u/>
      <sz val="12"/>
      <color rgb="FFFF0000"/>
      <name val="Calibri"/>
      <family val="2"/>
      <scheme val="minor"/>
    </font>
    <font>
      <sz val="12"/>
      <color rgb="FF000000"/>
      <name val="Calibri"/>
      <family val="2"/>
      <scheme val="minor"/>
    </font>
    <font>
      <sz val="8"/>
      <name val="Calibri"/>
      <family val="2"/>
      <scheme val="minor"/>
    </font>
    <font>
      <b/>
      <sz val="12"/>
      <color rgb="FFFFFFFF"/>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9BC2E6"/>
        <bgColor rgb="FF000000"/>
      </patternFill>
    </fill>
    <fill>
      <patternFill patternType="solid">
        <fgColor rgb="FF2F75B5"/>
        <bgColor rgb="FF000000"/>
      </patternFill>
    </fill>
    <fill>
      <patternFill patternType="solid">
        <fgColor rgb="FFFFFF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38">
    <xf numFmtId="0" fontId="0" fillId="0" borderId="0" xfId="0"/>
    <xf numFmtId="0" fontId="3" fillId="3" borderId="1" xfId="0" applyFont="1" applyFill="1" applyBorder="1"/>
    <xf numFmtId="0" fontId="4" fillId="0" borderId="0" xfId="0" applyFont="1"/>
    <xf numFmtId="0" fontId="2" fillId="0" borderId="0" xfId="0" applyFont="1"/>
    <xf numFmtId="0" fontId="0" fillId="0" borderId="1" xfId="0" applyBorder="1" applyAlignment="1">
      <alignment vertical="center" wrapText="1"/>
    </xf>
    <xf numFmtId="0" fontId="6" fillId="0" borderId="0" xfId="0" applyFont="1"/>
    <xf numFmtId="0" fontId="4" fillId="4" borderId="1" xfId="0" applyFont="1" applyFill="1" applyBorder="1"/>
    <xf numFmtId="1" fontId="4" fillId="5" borderId="1" xfId="0" applyNumberFormat="1" applyFont="1" applyFill="1" applyBorder="1"/>
    <xf numFmtId="1" fontId="4" fillId="5" borderId="1" xfId="0" applyNumberFormat="1" applyFont="1" applyFill="1" applyBorder="1" applyProtection="1">
      <protection locked="0"/>
    </xf>
    <xf numFmtId="1" fontId="4" fillId="0" borderId="0" xfId="0" applyNumberFormat="1" applyFont="1" applyProtection="1">
      <protection locked="0"/>
    </xf>
    <xf numFmtId="0" fontId="6" fillId="0" borderId="0" xfId="0" applyFont="1" applyAlignment="1">
      <alignment vertical="center" wrapText="1"/>
    </xf>
    <xf numFmtId="0" fontId="6" fillId="0" borderId="0" xfId="0" applyFont="1" applyAlignment="1">
      <alignment wrapText="1"/>
    </xf>
    <xf numFmtId="165" fontId="6" fillId="0" borderId="0" xfId="0" applyNumberFormat="1" applyFont="1"/>
    <xf numFmtId="0" fontId="6" fillId="0" borderId="3" xfId="0" applyFont="1" applyBorder="1" applyAlignment="1">
      <alignment vertical="center" wrapText="1"/>
    </xf>
    <xf numFmtId="0" fontId="3" fillId="3" borderId="1" xfId="0" applyFont="1" applyFill="1" applyBorder="1" applyAlignment="1">
      <alignment vertical="center" wrapText="1"/>
    </xf>
    <xf numFmtId="0" fontId="6" fillId="4" borderId="2" xfId="0" applyFont="1" applyFill="1" applyBorder="1" applyAlignment="1">
      <alignment vertical="center" wrapText="1"/>
    </xf>
    <xf numFmtId="0" fontId="6" fillId="4" borderId="1" xfId="0" applyFont="1" applyFill="1" applyBorder="1" applyAlignment="1">
      <alignment vertical="center" wrapText="1"/>
    </xf>
    <xf numFmtId="0" fontId="6" fillId="4" borderId="1" xfId="0" applyFont="1" applyFill="1" applyBorder="1" applyAlignment="1">
      <alignment wrapText="1"/>
    </xf>
    <xf numFmtId="1" fontId="6" fillId="4" borderId="1" xfId="0" applyNumberFormat="1" applyFont="1" applyFill="1" applyBorder="1"/>
    <xf numFmtId="0" fontId="6" fillId="4" borderId="1" xfId="0" applyFont="1" applyFill="1" applyBorder="1"/>
    <xf numFmtId="1" fontId="4" fillId="4" borderId="1" xfId="0" applyNumberFormat="1" applyFont="1" applyFill="1" applyBorder="1"/>
    <xf numFmtId="0" fontId="3" fillId="3" borderId="1" xfId="0" applyFont="1" applyFill="1" applyBorder="1" applyAlignment="1">
      <alignment vertical="center"/>
    </xf>
    <xf numFmtId="0" fontId="4" fillId="2" borderId="1" xfId="0" applyFont="1" applyFill="1" applyBorder="1" applyAlignment="1">
      <alignment wrapText="1"/>
    </xf>
    <xf numFmtId="0" fontId="0" fillId="0" borderId="0" xfId="0" applyAlignment="1">
      <alignment vertical="center"/>
    </xf>
    <xf numFmtId="0" fontId="9" fillId="0" borderId="0" xfId="0" applyFont="1"/>
    <xf numFmtId="0" fontId="10" fillId="0" borderId="0" xfId="0" applyFont="1"/>
    <xf numFmtId="166" fontId="4" fillId="5" borderId="1" xfId="1" applyNumberFormat="1" applyFont="1" applyFill="1" applyBorder="1" applyProtection="1">
      <protection locked="0"/>
    </xf>
    <xf numFmtId="167" fontId="6" fillId="0" borderId="0" xfId="0" applyNumberFormat="1" applyFont="1"/>
    <xf numFmtId="2" fontId="4" fillId="0" borderId="0" xfId="0" applyNumberFormat="1" applyFont="1"/>
    <xf numFmtId="0" fontId="6" fillId="2" borderId="1" xfId="0" applyFont="1" applyFill="1" applyBorder="1" applyProtection="1">
      <protection locked="0"/>
    </xf>
    <xf numFmtId="0" fontId="0" fillId="2" borderId="1" xfId="0" applyFill="1" applyBorder="1" applyProtection="1">
      <protection locked="0"/>
    </xf>
    <xf numFmtId="0" fontId="5" fillId="4" borderId="1" xfId="0" applyFont="1" applyFill="1" applyBorder="1" applyAlignment="1">
      <alignment vertical="center" wrapText="1"/>
    </xf>
    <xf numFmtId="0" fontId="5" fillId="3" borderId="1" xfId="0" applyFont="1" applyFill="1" applyBorder="1" applyAlignment="1">
      <alignment vertical="center" wrapText="1"/>
    </xf>
    <xf numFmtId="0" fontId="4" fillId="6" borderId="0" xfId="0" applyFont="1" applyFill="1"/>
    <xf numFmtId="0" fontId="12" fillId="7" borderId="2" xfId="0" applyFont="1" applyFill="1" applyBorder="1" applyAlignment="1">
      <alignment vertical="center" wrapText="1"/>
    </xf>
    <xf numFmtId="0" fontId="14" fillId="8" borderId="3" xfId="0" applyFont="1" applyFill="1" applyBorder="1" applyAlignment="1">
      <alignment vertical="top" wrapText="1"/>
    </xf>
    <xf numFmtId="0" fontId="12" fillId="9" borderId="1" xfId="0" applyFont="1" applyFill="1" applyBorder="1"/>
    <xf numFmtId="0" fontId="11" fillId="0" borderId="0" xfId="0"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1</xdr:rowOff>
    </xdr:from>
    <xdr:to>
      <xdr:col>10</xdr:col>
      <xdr:colOff>588169</xdr:colOff>
      <xdr:row>18</xdr:row>
      <xdr:rowOff>76201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2667001"/>
          <a:ext cx="9227344"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400" b="1">
              <a:solidFill>
                <a:schemeClr val="dk1"/>
              </a:solidFill>
              <a:effectLst/>
              <a:latin typeface="+mn-lt"/>
              <a:ea typeface="+mn-ea"/>
              <a:cs typeface="+mn-cs"/>
            </a:rPr>
            <a:t>Please note, the Social Value Delivery Plan must be completed and submitted as part of your tender response. Bidders must only complete the cells highlighted in yellow within the Social Value Delivery Plan. Any additional information included by bidders within the</a:t>
          </a:r>
          <a:r>
            <a:rPr lang="en-GB" sz="1400" b="1" baseline="0">
              <a:solidFill>
                <a:schemeClr val="dk1"/>
              </a:solidFill>
              <a:effectLst/>
              <a:latin typeface="+mn-lt"/>
              <a:ea typeface="+mn-ea"/>
              <a:cs typeface="+mn-cs"/>
            </a:rPr>
            <a:t> Social Value</a:t>
          </a:r>
          <a:r>
            <a:rPr lang="en-GB" sz="1400" b="1">
              <a:solidFill>
                <a:schemeClr val="dk1"/>
              </a:solidFill>
              <a:effectLst/>
              <a:latin typeface="+mn-lt"/>
              <a:ea typeface="+mn-ea"/>
              <a:cs typeface="+mn-cs"/>
            </a:rPr>
            <a:t> Delivery Plan </a:t>
          </a:r>
          <a:r>
            <a:rPr lang="en-GB" sz="1400" b="1" u="sng">
              <a:solidFill>
                <a:schemeClr val="dk1"/>
              </a:solidFill>
              <a:effectLst/>
              <a:latin typeface="+mn-lt"/>
              <a:ea typeface="+mn-ea"/>
              <a:cs typeface="+mn-cs"/>
            </a:rPr>
            <a:t>will not</a:t>
          </a:r>
          <a:r>
            <a:rPr lang="en-GB" sz="1400" b="1">
              <a:solidFill>
                <a:schemeClr val="dk1"/>
              </a:solidFill>
              <a:effectLst/>
              <a:latin typeface="+mn-lt"/>
              <a:ea typeface="+mn-ea"/>
              <a:cs typeface="+mn-cs"/>
            </a:rPr>
            <a:t> be evaluated as part of your tender response.</a:t>
          </a:r>
          <a:endParaRPr lang="en-US" sz="14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74083</xdr:colOff>
      <xdr:row>4</xdr:row>
      <xdr:rowOff>165099</xdr:rowOff>
    </xdr:from>
    <xdr:to>
      <xdr:col>10</xdr:col>
      <xdr:colOff>455082</xdr:colOff>
      <xdr:row>15</xdr:row>
      <xdr:rowOff>433917</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758083" y="1202266"/>
          <a:ext cx="4762499" cy="207856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solidFill>
                <a:srgbClr val="FF0000"/>
              </a:solidFill>
            </a:rPr>
            <a:t>DRAFTING NOTE FOR</a:t>
          </a:r>
          <a:r>
            <a:rPr lang="en-US" sz="1200" b="1" u="sng" baseline="0">
              <a:solidFill>
                <a:srgbClr val="FF0000"/>
              </a:solidFill>
            </a:rPr>
            <a:t> CONTRACTING AUTHORITIES</a:t>
          </a:r>
          <a:r>
            <a:rPr lang="en-US" sz="1200" b="1" u="sng">
              <a:solidFill>
                <a:srgbClr val="FF0000"/>
              </a:solidFill>
            </a:rPr>
            <a:t>:</a:t>
          </a:r>
        </a:p>
        <a:p>
          <a:r>
            <a:rPr lang="en-US" sz="1200" b="1" u="sng">
              <a:solidFill>
                <a:srgbClr val="FF0000"/>
              </a:solidFill>
            </a:rPr>
            <a:t>- Insert Schedule Number within cell highlighted in green</a:t>
          </a:r>
        </a:p>
        <a:p>
          <a:r>
            <a:rPr lang="en-US" sz="1200" b="1" u="sng">
              <a:solidFill>
                <a:srgbClr val="FF0000"/>
              </a:solidFill>
            </a:rPr>
            <a:t>- If</a:t>
          </a:r>
          <a:r>
            <a:rPr lang="en-US" sz="1200" b="1" u="sng" baseline="0">
              <a:solidFill>
                <a:srgbClr val="FF0000"/>
              </a:solidFill>
            </a:rPr>
            <a:t> you wish to add mandatory, minimum or maximum requirements</a:t>
          </a:r>
          <a:r>
            <a:rPr lang="en-US" sz="1200" b="1" u="sng" baseline="0">
              <a:solidFill>
                <a:srgbClr val="FF0000"/>
              </a:solidFill>
              <a:effectLst/>
              <a:latin typeface="+mn-lt"/>
              <a:ea typeface="+mn-ea"/>
              <a:cs typeface="+mn-cs"/>
            </a:rPr>
            <a:t> for social value points, this delivery plan and other social value procurement documents should make it clear that bidders will score 0 if they do not meet these mandatory minimim or maximum requirements.  You can get in touch with the Social Value Unit for model text documents</a:t>
          </a:r>
        </a:p>
        <a:p>
          <a:endParaRPr lang="en-US" sz="1200" b="1" u="sng" baseline="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1" u="sng" baseline="0">
              <a:solidFill>
                <a:srgbClr val="FF0000"/>
              </a:solidFill>
              <a:effectLst/>
              <a:latin typeface="+mn-lt"/>
              <a:ea typeface="+mn-ea"/>
              <a:cs typeface="+mn-cs"/>
            </a:rPr>
            <a:t>(Remove this text box prior to publication of tender documents)</a:t>
          </a:r>
          <a:endParaRPr lang="en-GB" sz="1200">
            <a:solidFill>
              <a:srgbClr val="FF0000"/>
            </a:solidFill>
            <a:effectLst/>
          </a:endParaRPr>
        </a:p>
        <a:p>
          <a:endParaRPr lang="en-US" sz="1200" b="1" u="sng" baseline="0">
            <a:solidFill>
              <a:srgbClr val="FF0000"/>
            </a:solidFill>
            <a:effectLst/>
            <a:latin typeface="+mn-lt"/>
            <a:ea typeface="+mn-ea"/>
            <a:cs typeface="+mn-cs"/>
          </a:endParaRPr>
        </a:p>
        <a:p>
          <a:endParaRPr lang="en-US" sz="1200" b="1" u="sng" baseline="0">
            <a:solidFill>
              <a:srgbClr val="FF0000"/>
            </a:solidFill>
            <a:effectLst/>
            <a:latin typeface="+mn-lt"/>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McCann, Jeannie" id="{03A9D1AE-A3DD-4468-AA2A-2C785BA94EF6}" userId="S::Jeannie.McCann@sibni.org::b760aa5a-be7d-4199-93bb-43846a472f6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5-02-19T11:11:53.09" personId="{03A9D1AE-A3DD-4468-AA2A-2C785BA94EF6}" id="{0636A73A-E6FE-48D2-9848-9A80C16F5A52}">
    <text>If a cap applies, add: capped at an averaged contract value of £3 million per annum.</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12"/>
  <sheetViews>
    <sheetView zoomScale="80" zoomScaleNormal="80" workbookViewId="0">
      <selection activeCell="B11" sqref="B11:B12"/>
    </sheetView>
  </sheetViews>
  <sheetFormatPr defaultColWidth="9.1796875" defaultRowHeight="14.5" x14ac:dyDescent="0.35"/>
  <cols>
    <col min="1" max="1" width="18.54296875" customWidth="1"/>
    <col min="2" max="2" width="37.81640625" customWidth="1"/>
  </cols>
  <sheetData>
    <row r="1" spans="1:2" x14ac:dyDescent="0.35">
      <c r="A1" s="3" t="s">
        <v>31</v>
      </c>
    </row>
    <row r="2" spans="1:2" x14ac:dyDescent="0.35">
      <c r="A2" s="3"/>
    </row>
    <row r="4" spans="1:2" x14ac:dyDescent="0.35">
      <c r="A4" s="4" t="s">
        <v>0</v>
      </c>
      <c r="B4" s="30"/>
    </row>
    <row r="5" spans="1:2" x14ac:dyDescent="0.35">
      <c r="A5" s="4" t="s">
        <v>1</v>
      </c>
      <c r="B5" s="30"/>
    </row>
    <row r="6" spans="1:2" x14ac:dyDescent="0.35">
      <c r="A6" s="4" t="s">
        <v>2</v>
      </c>
      <c r="B6" s="30"/>
    </row>
    <row r="7" spans="1:2" x14ac:dyDescent="0.35">
      <c r="A7" s="4" t="s">
        <v>3</v>
      </c>
      <c r="B7" s="30"/>
    </row>
    <row r="9" spans="1:2" x14ac:dyDescent="0.35">
      <c r="A9" s="23" t="s">
        <v>15</v>
      </c>
    </row>
    <row r="11" spans="1:2" x14ac:dyDescent="0.35">
      <c r="A11" s="4" t="s">
        <v>4</v>
      </c>
      <c r="B11" s="30"/>
    </row>
    <row r="12" spans="1:2" x14ac:dyDescent="0.35">
      <c r="A12" s="4" t="s">
        <v>5</v>
      </c>
      <c r="B12" s="30"/>
    </row>
  </sheetData>
  <sheetProtection selectLockedCells="1"/>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J67"/>
  <sheetViews>
    <sheetView tabSelected="1" topLeftCell="A38" zoomScale="90" zoomScaleNormal="90" workbookViewId="0">
      <selection activeCell="B42" sqref="B42:B43"/>
    </sheetView>
  </sheetViews>
  <sheetFormatPr defaultColWidth="9.1796875" defaultRowHeight="15.5" x14ac:dyDescent="0.35"/>
  <cols>
    <col min="1" max="1" width="43.1796875" style="5" customWidth="1"/>
    <col min="2" max="2" width="29.1796875" style="5" customWidth="1"/>
    <col min="3" max="3" width="35.1796875" style="5" customWidth="1"/>
    <col min="4" max="4" width="46" style="5" customWidth="1"/>
    <col min="5" max="5" width="13.81640625" style="5" customWidth="1"/>
    <col min="6" max="6" width="4.1796875" style="5" customWidth="1"/>
    <col min="7" max="7" width="31" style="5" customWidth="1"/>
    <col min="8" max="8" width="9.453125" style="5" customWidth="1"/>
    <col min="9" max="10" width="9.1796875" style="5"/>
    <col min="11" max="11" width="40.453125" style="5" customWidth="1"/>
    <col min="12" max="16384" width="9.1796875" style="5"/>
  </cols>
  <sheetData>
    <row r="1" spans="1:10" ht="34.5" customHeight="1" x14ac:dyDescent="0.35">
      <c r="A1" s="37" t="s">
        <v>34</v>
      </c>
      <c r="B1" s="37"/>
      <c r="C1" s="37"/>
      <c r="D1" s="37"/>
    </row>
    <row r="2" spans="1:10" x14ac:dyDescent="0.35">
      <c r="A2" s="2" t="s">
        <v>16</v>
      </c>
      <c r="B2" s="33"/>
    </row>
    <row r="4" spans="1:10" x14ac:dyDescent="0.35">
      <c r="A4" s="5" t="s">
        <v>104</v>
      </c>
    </row>
    <row r="5" spans="1:10" x14ac:dyDescent="0.35">
      <c r="A5" s="1" t="s">
        <v>8</v>
      </c>
      <c r="B5" s="1"/>
      <c r="C5" s="26"/>
      <c r="D5" s="6" t="s">
        <v>9</v>
      </c>
    </row>
    <row r="6" spans="1:10" x14ac:dyDescent="0.35">
      <c r="A6" s="1" t="s">
        <v>32</v>
      </c>
      <c r="B6" s="1"/>
      <c r="C6" s="7"/>
      <c r="D6" s="6" t="s">
        <v>17</v>
      </c>
    </row>
    <row r="7" spans="1:10" x14ac:dyDescent="0.35">
      <c r="A7" s="1" t="s">
        <v>10</v>
      </c>
      <c r="B7" s="1"/>
      <c r="C7" s="8"/>
      <c r="D7" s="6" t="s">
        <v>11</v>
      </c>
    </row>
    <row r="8" spans="1:10" x14ac:dyDescent="0.35">
      <c r="A8" s="2"/>
      <c r="B8" s="2"/>
      <c r="C8" s="9"/>
      <c r="D8" s="2"/>
    </row>
    <row r="9" spans="1:10" hidden="1" x14ac:dyDescent="0.35">
      <c r="A9" s="2"/>
      <c r="B9" s="2"/>
      <c r="C9" s="5" t="s">
        <v>12</v>
      </c>
      <c r="D9" s="2" t="s">
        <v>13</v>
      </c>
    </row>
    <row r="10" spans="1:10" hidden="1" x14ac:dyDescent="0.35">
      <c r="A10" s="2"/>
      <c r="B10" s="2"/>
      <c r="C10" s="27" t="e">
        <f>C5/C7</f>
        <v>#DIV/0!</v>
      </c>
      <c r="D10" s="28" t="e">
        <f>IF(C10&gt;=3,3,IF(C10&lt;=3,C10))</f>
        <v>#DIV/0!</v>
      </c>
    </row>
    <row r="11" spans="1:10" x14ac:dyDescent="0.35">
      <c r="A11" s="5" t="s">
        <v>41</v>
      </c>
    </row>
    <row r="12" spans="1:10" x14ac:dyDescent="0.35">
      <c r="A12" s="10"/>
      <c r="B12" s="10"/>
      <c r="C12" s="10"/>
      <c r="D12" s="10"/>
    </row>
    <row r="13" spans="1:10" x14ac:dyDescent="0.35">
      <c r="A13" s="24" t="s">
        <v>20</v>
      </c>
      <c r="B13" s="24"/>
      <c r="C13" s="25"/>
      <c r="D13" s="25"/>
      <c r="E13" s="25"/>
      <c r="F13" s="25"/>
      <c r="G13" s="25"/>
    </row>
    <row r="15" spans="1:10" x14ac:dyDescent="0.35">
      <c r="A15" s="32" t="s">
        <v>29</v>
      </c>
      <c r="B15" s="31" t="s">
        <v>33</v>
      </c>
      <c r="C15" s="31" t="s">
        <v>18</v>
      </c>
      <c r="D15" s="22" t="s">
        <v>28</v>
      </c>
      <c r="E15" s="6" t="s">
        <v>6</v>
      </c>
      <c r="G15" s="2"/>
      <c r="H15" s="2"/>
      <c r="I15" s="2"/>
      <c r="J15" s="2"/>
    </row>
    <row r="16" spans="1:10" ht="45" customHeight="1" x14ac:dyDescent="0.35">
      <c r="A16" s="14" t="s">
        <v>21</v>
      </c>
      <c r="B16" s="15" t="s">
        <v>42</v>
      </c>
      <c r="C16" s="15" t="s">
        <v>7</v>
      </c>
      <c r="D16" s="29"/>
      <c r="E16" s="18">
        <f>D16*(75/52)</f>
        <v>0</v>
      </c>
      <c r="G16" s="11"/>
      <c r="H16" s="12"/>
    </row>
    <row r="17" spans="1:8" ht="45" customHeight="1" x14ac:dyDescent="0.35">
      <c r="A17" s="14" t="s">
        <v>22</v>
      </c>
      <c r="B17" s="15" t="s">
        <v>43</v>
      </c>
      <c r="C17" s="15" t="s">
        <v>7</v>
      </c>
      <c r="D17" s="29"/>
      <c r="E17" s="18">
        <f>D17*(90/52)</f>
        <v>0</v>
      </c>
      <c r="G17" s="11"/>
      <c r="H17" s="12"/>
    </row>
    <row r="18" spans="1:8" ht="45" customHeight="1" x14ac:dyDescent="0.35">
      <c r="A18" s="14" t="s">
        <v>47</v>
      </c>
      <c r="B18" s="15" t="s">
        <v>43</v>
      </c>
      <c r="C18" s="15" t="s">
        <v>7</v>
      </c>
      <c r="D18" s="29"/>
      <c r="E18" s="18">
        <f>D18*(90/52)</f>
        <v>0</v>
      </c>
      <c r="G18" s="11"/>
      <c r="H18" s="12"/>
    </row>
    <row r="19" spans="1:8" ht="45" customHeight="1" x14ac:dyDescent="0.35">
      <c r="A19" s="14" t="s">
        <v>54</v>
      </c>
      <c r="B19" s="15" t="s">
        <v>35</v>
      </c>
      <c r="C19" s="15" t="s">
        <v>14</v>
      </c>
      <c r="D19" s="29"/>
      <c r="E19" s="19">
        <f>D19*(10/8)</f>
        <v>0</v>
      </c>
      <c r="G19" s="11"/>
      <c r="H19" s="12"/>
    </row>
    <row r="20" spans="1:8" ht="46.5" x14ac:dyDescent="0.35">
      <c r="A20" s="14" t="s">
        <v>64</v>
      </c>
      <c r="B20" s="15" t="s">
        <v>44</v>
      </c>
      <c r="C20" s="15" t="s">
        <v>7</v>
      </c>
      <c r="D20" s="29"/>
      <c r="E20" s="19">
        <f>D20*(10/4)</f>
        <v>0</v>
      </c>
      <c r="H20" s="12"/>
    </row>
    <row r="21" spans="1:8" ht="46.5" x14ac:dyDescent="0.35">
      <c r="A21" s="14" t="s">
        <v>23</v>
      </c>
      <c r="B21" s="15" t="s">
        <v>45</v>
      </c>
      <c r="C21" s="15" t="s">
        <v>7</v>
      </c>
      <c r="D21" s="29"/>
      <c r="E21" s="19">
        <f>D21*(15/4)</f>
        <v>0</v>
      </c>
      <c r="H21" s="12"/>
    </row>
    <row r="22" spans="1:8" ht="46.25" customHeight="1" x14ac:dyDescent="0.35">
      <c r="A22" s="14" t="s">
        <v>48</v>
      </c>
      <c r="B22" s="15" t="s">
        <v>45</v>
      </c>
      <c r="C22" s="15" t="s">
        <v>7</v>
      </c>
      <c r="D22" s="29"/>
      <c r="E22" s="19">
        <f>D22*(15/4)</f>
        <v>0</v>
      </c>
      <c r="H22" s="12"/>
    </row>
    <row r="23" spans="1:8" ht="62" x14ac:dyDescent="0.35">
      <c r="A23" s="14" t="s">
        <v>24</v>
      </c>
      <c r="B23" s="15" t="s">
        <v>35</v>
      </c>
      <c r="C23" s="15" t="s">
        <v>14</v>
      </c>
      <c r="D23" s="29"/>
      <c r="E23" s="19">
        <f>D23*(10/8)</f>
        <v>0</v>
      </c>
      <c r="H23" s="12"/>
    </row>
    <row r="24" spans="1:8" ht="46.5" x14ac:dyDescent="0.35">
      <c r="A24" s="14" t="s">
        <v>25</v>
      </c>
      <c r="B24" s="15" t="s">
        <v>36</v>
      </c>
      <c r="C24" s="15" t="s">
        <v>14</v>
      </c>
      <c r="D24" s="29"/>
      <c r="E24" s="19">
        <f>D24*(15/8)</f>
        <v>0</v>
      </c>
      <c r="H24" s="12"/>
    </row>
    <row r="25" spans="1:8" ht="42" customHeight="1" x14ac:dyDescent="0.35">
      <c r="A25" s="14" t="s">
        <v>49</v>
      </c>
      <c r="B25" s="15" t="s">
        <v>36</v>
      </c>
      <c r="C25" s="15" t="s">
        <v>14</v>
      </c>
      <c r="D25" s="29"/>
      <c r="E25" s="19">
        <f>D25*(15/8)</f>
        <v>0</v>
      </c>
      <c r="H25" s="12"/>
    </row>
    <row r="26" spans="1:8" ht="46.5" x14ac:dyDescent="0.35">
      <c r="A26" s="14" t="s">
        <v>57</v>
      </c>
      <c r="B26" s="15" t="s">
        <v>58</v>
      </c>
      <c r="C26" s="16" t="s">
        <v>59</v>
      </c>
      <c r="D26" s="29"/>
      <c r="E26" s="19">
        <f>IF(D26="yes",30,0)</f>
        <v>0</v>
      </c>
      <c r="H26" s="12"/>
    </row>
    <row r="27" spans="1:8" ht="46.5" x14ac:dyDescent="0.35">
      <c r="A27" s="14" t="s">
        <v>65</v>
      </c>
      <c r="B27" s="15" t="s">
        <v>42</v>
      </c>
      <c r="C27" s="15" t="s">
        <v>7</v>
      </c>
      <c r="D27" s="29"/>
      <c r="E27" s="18">
        <f>D27*(75/52)</f>
        <v>0</v>
      </c>
      <c r="H27" s="12"/>
    </row>
    <row r="28" spans="1:8" ht="46.5" x14ac:dyDescent="0.35">
      <c r="A28" s="14" t="s">
        <v>66</v>
      </c>
      <c r="B28" s="15" t="s">
        <v>43</v>
      </c>
      <c r="C28" s="15" t="s">
        <v>7</v>
      </c>
      <c r="D28" s="29"/>
      <c r="E28" s="18">
        <f>D28*(90/52)</f>
        <v>0</v>
      </c>
      <c r="H28" s="12"/>
    </row>
    <row r="29" spans="1:8" ht="46.5" x14ac:dyDescent="0.35">
      <c r="A29" s="14" t="s">
        <v>67</v>
      </c>
      <c r="B29" s="15" t="s">
        <v>44</v>
      </c>
      <c r="C29" s="15" t="s">
        <v>7</v>
      </c>
      <c r="D29" s="29"/>
      <c r="E29" s="19">
        <f>D29*(10/4)</f>
        <v>0</v>
      </c>
      <c r="H29" s="12"/>
    </row>
    <row r="30" spans="1:8" ht="60.75" customHeight="1" x14ac:dyDescent="0.35">
      <c r="A30" s="14" t="s">
        <v>68</v>
      </c>
      <c r="B30" s="15" t="s">
        <v>45</v>
      </c>
      <c r="C30" s="15" t="s">
        <v>7</v>
      </c>
      <c r="D30" s="29"/>
      <c r="E30" s="19">
        <f>D30*(15/4)</f>
        <v>0</v>
      </c>
      <c r="H30" s="12"/>
    </row>
    <row r="31" spans="1:8" ht="62" x14ac:dyDescent="0.35">
      <c r="A31" s="14" t="s">
        <v>69</v>
      </c>
      <c r="B31" s="15" t="s">
        <v>35</v>
      </c>
      <c r="C31" s="15" t="s">
        <v>14</v>
      </c>
      <c r="D31" s="29"/>
      <c r="E31" s="19">
        <f>D31*(10/8)</f>
        <v>0</v>
      </c>
      <c r="H31" s="12"/>
    </row>
    <row r="32" spans="1:8" ht="45.65" customHeight="1" x14ac:dyDescent="0.35">
      <c r="A32" s="14" t="s">
        <v>70</v>
      </c>
      <c r="B32" s="15" t="s">
        <v>36</v>
      </c>
      <c r="C32" s="15" t="s">
        <v>14</v>
      </c>
      <c r="D32" s="29"/>
      <c r="E32" s="19">
        <f>D32*(15/8)</f>
        <v>0</v>
      </c>
      <c r="H32" s="12"/>
    </row>
    <row r="33" spans="1:8" ht="46.5" x14ac:dyDescent="0.35">
      <c r="A33" s="14" t="s">
        <v>71</v>
      </c>
      <c r="B33" s="15" t="s">
        <v>58</v>
      </c>
      <c r="C33" s="16" t="s">
        <v>72</v>
      </c>
      <c r="D33" s="29"/>
      <c r="E33" s="19">
        <f>IF(D33="yes",30,0)</f>
        <v>0</v>
      </c>
      <c r="H33" s="12"/>
    </row>
    <row r="34" spans="1:8" x14ac:dyDescent="0.35">
      <c r="A34" s="14" t="s">
        <v>73</v>
      </c>
      <c r="B34" s="15" t="s">
        <v>74</v>
      </c>
      <c r="C34" s="16" t="s">
        <v>75</v>
      </c>
      <c r="D34" s="29"/>
      <c r="E34" s="19">
        <f>IF(D34="yes",30,0)</f>
        <v>0</v>
      </c>
      <c r="H34" s="12"/>
    </row>
    <row r="35" spans="1:8" ht="31" x14ac:dyDescent="0.35">
      <c r="A35" s="14" t="s">
        <v>76</v>
      </c>
      <c r="B35" s="15" t="s">
        <v>77</v>
      </c>
      <c r="C35" s="16" t="s">
        <v>14</v>
      </c>
      <c r="D35" s="29"/>
      <c r="E35" s="19">
        <f>D35*(10/8)</f>
        <v>0</v>
      </c>
      <c r="H35" s="12"/>
    </row>
    <row r="36" spans="1:8" ht="62" x14ac:dyDescent="0.35">
      <c r="A36" s="14" t="s">
        <v>78</v>
      </c>
      <c r="B36" s="15" t="s">
        <v>50</v>
      </c>
      <c r="C36" s="16" t="s">
        <v>51</v>
      </c>
      <c r="D36" s="29"/>
      <c r="E36" s="19">
        <f>IF(D36="yes",50,0)</f>
        <v>0</v>
      </c>
      <c r="H36" s="12"/>
    </row>
    <row r="37" spans="1:8" ht="46.5" x14ac:dyDescent="0.35">
      <c r="A37" s="14" t="s">
        <v>105</v>
      </c>
      <c r="B37" s="15" t="s">
        <v>106</v>
      </c>
      <c r="C37" s="17" t="s">
        <v>107</v>
      </c>
      <c r="D37" s="29"/>
      <c r="E37" s="19">
        <f>D37*30</f>
        <v>0</v>
      </c>
      <c r="H37" s="12"/>
    </row>
    <row r="38" spans="1:8" ht="60.75" customHeight="1" x14ac:dyDescent="0.35">
      <c r="A38" s="14" t="s">
        <v>63</v>
      </c>
      <c r="B38" s="15" t="s">
        <v>46</v>
      </c>
      <c r="C38" s="17" t="s">
        <v>79</v>
      </c>
      <c r="D38" s="29"/>
      <c r="E38" s="19">
        <f>D38*20</f>
        <v>0</v>
      </c>
      <c r="H38" s="12"/>
    </row>
    <row r="39" spans="1:8" ht="60.75" customHeight="1" x14ac:dyDescent="0.35">
      <c r="A39" s="14" t="s">
        <v>80</v>
      </c>
      <c r="B39" s="15" t="s">
        <v>81</v>
      </c>
      <c r="C39" s="17" t="s">
        <v>82</v>
      </c>
      <c r="D39" s="29"/>
      <c r="E39" s="19">
        <f>D39*30</f>
        <v>0</v>
      </c>
      <c r="H39" s="12"/>
    </row>
    <row r="40" spans="1:8" ht="60.75" customHeight="1" x14ac:dyDescent="0.35">
      <c r="A40" s="14" t="s">
        <v>108</v>
      </c>
      <c r="B40" s="15" t="s">
        <v>110</v>
      </c>
      <c r="C40" s="17" t="s">
        <v>109</v>
      </c>
      <c r="D40" s="29"/>
      <c r="E40" s="19">
        <f>D40*40</f>
        <v>0</v>
      </c>
      <c r="H40" s="12"/>
    </row>
    <row r="41" spans="1:8" ht="77.5" x14ac:dyDescent="0.35">
      <c r="A41" s="14" t="s">
        <v>83</v>
      </c>
      <c r="B41" s="15" t="s">
        <v>35</v>
      </c>
      <c r="C41" s="15" t="s">
        <v>14</v>
      </c>
      <c r="D41" s="29"/>
      <c r="E41" s="19">
        <f>D41/8*10</f>
        <v>0</v>
      </c>
      <c r="H41" s="12"/>
    </row>
    <row r="42" spans="1:8" ht="31" x14ac:dyDescent="0.35">
      <c r="A42" s="14" t="s">
        <v>111</v>
      </c>
      <c r="B42" s="15" t="s">
        <v>35</v>
      </c>
      <c r="C42" s="15" t="s">
        <v>14</v>
      </c>
      <c r="D42" s="29"/>
      <c r="E42" s="19">
        <f>D42/8*10</f>
        <v>0</v>
      </c>
      <c r="H42" s="12"/>
    </row>
    <row r="43" spans="1:8" ht="46.5" x14ac:dyDescent="0.35">
      <c r="A43" s="14" t="s">
        <v>56</v>
      </c>
      <c r="B43" s="15" t="s">
        <v>58</v>
      </c>
      <c r="C43" s="16" t="s">
        <v>72</v>
      </c>
      <c r="D43" s="29"/>
      <c r="E43" s="19">
        <f>IF(D43="yes",30,0)</f>
        <v>0</v>
      </c>
      <c r="H43" s="12"/>
    </row>
    <row r="44" spans="1:8" ht="46.5" x14ac:dyDescent="0.35">
      <c r="A44" s="14" t="s">
        <v>84</v>
      </c>
      <c r="B44" s="15" t="s">
        <v>58</v>
      </c>
      <c r="C44" s="16" t="s">
        <v>72</v>
      </c>
      <c r="D44" s="29"/>
      <c r="E44" s="19">
        <f>IF(D44="yes",30,0)</f>
        <v>0</v>
      </c>
      <c r="H44" s="12"/>
    </row>
    <row r="45" spans="1:8" ht="31" x14ac:dyDescent="0.35">
      <c r="A45" s="14" t="s">
        <v>60</v>
      </c>
      <c r="B45" s="15" t="s">
        <v>38</v>
      </c>
      <c r="C45" s="15" t="s">
        <v>14</v>
      </c>
      <c r="D45" s="29"/>
      <c r="E45" s="19">
        <f>D45*(10/8)</f>
        <v>0</v>
      </c>
      <c r="H45" s="12"/>
    </row>
    <row r="46" spans="1:8" ht="31" x14ac:dyDescent="0.35">
      <c r="A46" s="14" t="s">
        <v>85</v>
      </c>
      <c r="B46" s="15" t="s">
        <v>52</v>
      </c>
      <c r="C46" s="15" t="s">
        <v>14</v>
      </c>
      <c r="D46" s="29"/>
      <c r="E46" s="19">
        <f>D46*(10/8)</f>
        <v>0</v>
      </c>
      <c r="H46" s="12"/>
    </row>
    <row r="47" spans="1:8" ht="31" x14ac:dyDescent="0.35">
      <c r="A47" s="14" t="s">
        <v>86</v>
      </c>
      <c r="B47" s="15" t="s">
        <v>38</v>
      </c>
      <c r="C47" s="15" t="s">
        <v>14</v>
      </c>
      <c r="D47" s="29"/>
      <c r="E47" s="19">
        <f>D47*(10/8)</f>
        <v>0</v>
      </c>
      <c r="H47" s="12"/>
    </row>
    <row r="48" spans="1:8" ht="31" x14ac:dyDescent="0.35">
      <c r="A48" s="14" t="s">
        <v>87</v>
      </c>
      <c r="B48" s="15" t="s">
        <v>52</v>
      </c>
      <c r="C48" s="15" t="s">
        <v>14</v>
      </c>
      <c r="D48" s="29"/>
      <c r="E48" s="19">
        <f>D48*(10/8)</f>
        <v>0</v>
      </c>
      <c r="H48" s="12"/>
    </row>
    <row r="49" spans="1:8" ht="31" x14ac:dyDescent="0.35">
      <c r="A49" s="14" t="s">
        <v>88</v>
      </c>
      <c r="B49" s="15" t="s">
        <v>38</v>
      </c>
      <c r="C49" s="15" t="s">
        <v>14</v>
      </c>
      <c r="D49" s="29"/>
      <c r="E49" s="19">
        <f>D49*(10/8)</f>
        <v>0</v>
      </c>
      <c r="H49" s="12"/>
    </row>
    <row r="50" spans="1:8" ht="46.5" x14ac:dyDescent="0.35">
      <c r="A50" s="14" t="s">
        <v>89</v>
      </c>
      <c r="B50" s="15" t="s">
        <v>58</v>
      </c>
      <c r="C50" s="16" t="s">
        <v>72</v>
      </c>
      <c r="D50" s="29"/>
      <c r="E50" s="19">
        <f>IF(D50="yes",30,0)</f>
        <v>0</v>
      </c>
      <c r="H50" s="12"/>
    </row>
    <row r="51" spans="1:8" ht="46.5" x14ac:dyDescent="0.35">
      <c r="A51" s="14" t="s">
        <v>90</v>
      </c>
      <c r="B51" s="15" t="s">
        <v>58</v>
      </c>
      <c r="C51" s="16" t="s">
        <v>72</v>
      </c>
      <c r="D51" s="29"/>
      <c r="E51" s="19">
        <f>IF(D51="yes",30,0)</f>
        <v>0</v>
      </c>
      <c r="H51" s="12"/>
    </row>
    <row r="52" spans="1:8" ht="31" x14ac:dyDescent="0.35">
      <c r="A52" s="14" t="s">
        <v>91</v>
      </c>
      <c r="B52" s="15" t="s">
        <v>62</v>
      </c>
      <c r="C52" s="15" t="s">
        <v>92</v>
      </c>
      <c r="D52" s="29"/>
      <c r="E52" s="19">
        <f>D52*30</f>
        <v>0</v>
      </c>
      <c r="H52" s="12"/>
    </row>
    <row r="53" spans="1:8" ht="31" x14ac:dyDescent="0.35">
      <c r="A53" s="14" t="s">
        <v>55</v>
      </c>
      <c r="B53" s="15" t="s">
        <v>39</v>
      </c>
      <c r="C53" s="15" t="s">
        <v>14</v>
      </c>
      <c r="D53" s="29"/>
      <c r="E53" s="19">
        <f>D53*(10/8)</f>
        <v>0</v>
      </c>
      <c r="H53" s="12"/>
    </row>
    <row r="54" spans="1:8" ht="30" customHeight="1" x14ac:dyDescent="0.35">
      <c r="A54" s="14" t="s">
        <v>93</v>
      </c>
      <c r="B54" s="15" t="s">
        <v>38</v>
      </c>
      <c r="C54" s="15" t="s">
        <v>14</v>
      </c>
      <c r="D54" s="29"/>
      <c r="E54" s="19">
        <f>D54*(10/8)</f>
        <v>0</v>
      </c>
      <c r="H54" s="12"/>
    </row>
    <row r="55" spans="1:8" ht="31" x14ac:dyDescent="0.35">
      <c r="A55" s="14" t="s">
        <v>19</v>
      </c>
      <c r="B55" s="15" t="s">
        <v>61</v>
      </c>
      <c r="C55" s="16" t="s">
        <v>30</v>
      </c>
      <c r="D55" s="29"/>
      <c r="E55" s="19">
        <f>IF(D55="yes",30,0)</f>
        <v>0</v>
      </c>
    </row>
    <row r="56" spans="1:8" ht="31" x14ac:dyDescent="0.35">
      <c r="A56" s="14" t="s">
        <v>19</v>
      </c>
      <c r="B56" s="15" t="s">
        <v>37</v>
      </c>
      <c r="C56" s="16" t="s">
        <v>94</v>
      </c>
      <c r="D56" s="29"/>
      <c r="E56" s="19">
        <f>IF(D56="yes",20,0)</f>
        <v>0</v>
      </c>
    </row>
    <row r="57" spans="1:8" ht="46.5" x14ac:dyDescent="0.35">
      <c r="A57" s="14" t="s">
        <v>95</v>
      </c>
      <c r="B57" s="15" t="s">
        <v>58</v>
      </c>
      <c r="C57" s="16" t="s">
        <v>72</v>
      </c>
      <c r="D57" s="29"/>
      <c r="E57" s="19">
        <f>IF(D57="yes",30,0)</f>
        <v>0</v>
      </c>
    </row>
    <row r="58" spans="1:8" ht="46.5" x14ac:dyDescent="0.35">
      <c r="A58" s="14" t="s">
        <v>103</v>
      </c>
      <c r="B58" s="15" t="s">
        <v>53</v>
      </c>
      <c r="C58" s="15" t="s">
        <v>14</v>
      </c>
      <c r="D58" s="29"/>
      <c r="E58" s="19">
        <f t="shared" ref="E58" si="0">D58*(10/8)</f>
        <v>0</v>
      </c>
    </row>
    <row r="59" spans="1:8" ht="46.5" x14ac:dyDescent="0.35">
      <c r="A59" s="14" t="s">
        <v>96</v>
      </c>
      <c r="B59" s="15" t="s">
        <v>53</v>
      </c>
      <c r="C59" s="15" t="s">
        <v>14</v>
      </c>
      <c r="D59" s="29"/>
      <c r="E59" s="19">
        <f t="shared" ref="E59:E63" si="1">D59*(10/8)</f>
        <v>0</v>
      </c>
    </row>
    <row r="60" spans="1:8" ht="62" x14ac:dyDescent="0.35">
      <c r="A60" s="14" t="s">
        <v>97</v>
      </c>
      <c r="B60" s="15" t="s">
        <v>53</v>
      </c>
      <c r="C60" s="15" t="s">
        <v>14</v>
      </c>
      <c r="D60" s="29"/>
      <c r="E60" s="19">
        <f t="shared" si="1"/>
        <v>0</v>
      </c>
    </row>
    <row r="61" spans="1:8" ht="46.5" x14ac:dyDescent="0.35">
      <c r="A61" s="14" t="s">
        <v>98</v>
      </c>
      <c r="B61" s="15" t="s">
        <v>39</v>
      </c>
      <c r="C61" s="15" t="s">
        <v>14</v>
      </c>
      <c r="D61" s="29"/>
      <c r="E61" s="19">
        <f t="shared" si="1"/>
        <v>0</v>
      </c>
    </row>
    <row r="62" spans="1:8" ht="46.5" x14ac:dyDescent="0.35">
      <c r="A62" s="14" t="s">
        <v>99</v>
      </c>
      <c r="B62" s="15" t="s">
        <v>39</v>
      </c>
      <c r="C62" s="15" t="s">
        <v>14</v>
      </c>
      <c r="D62" s="29"/>
      <c r="E62" s="19">
        <f t="shared" si="1"/>
        <v>0</v>
      </c>
    </row>
    <row r="63" spans="1:8" ht="77.5" x14ac:dyDescent="0.35">
      <c r="A63" s="35" t="s">
        <v>100</v>
      </c>
      <c r="B63" s="34" t="s">
        <v>40</v>
      </c>
      <c r="C63" s="34" t="s">
        <v>14</v>
      </c>
      <c r="D63" s="36"/>
      <c r="E63" s="19">
        <f t="shared" si="1"/>
        <v>0</v>
      </c>
    </row>
    <row r="64" spans="1:8" ht="46.5" x14ac:dyDescent="0.35">
      <c r="A64" s="14" t="s">
        <v>101</v>
      </c>
      <c r="B64" s="15" t="s">
        <v>58</v>
      </c>
      <c r="C64" s="16" t="s">
        <v>72</v>
      </c>
      <c r="D64" s="29"/>
      <c r="E64" s="19">
        <f>IF(D64="yes",30,0)</f>
        <v>0</v>
      </c>
    </row>
    <row r="65" spans="1:5" ht="46.5" x14ac:dyDescent="0.35">
      <c r="A65" s="14" t="s">
        <v>102</v>
      </c>
      <c r="B65" s="34" t="s">
        <v>40</v>
      </c>
      <c r="C65" s="34" t="s">
        <v>14</v>
      </c>
      <c r="D65" s="36"/>
      <c r="E65" s="19">
        <f>D65*(10/8)</f>
        <v>0</v>
      </c>
    </row>
    <row r="66" spans="1:5" x14ac:dyDescent="0.35">
      <c r="A66" s="13"/>
      <c r="B66" s="13"/>
      <c r="C66" s="1" t="s">
        <v>26</v>
      </c>
      <c r="D66" s="1"/>
      <c r="E66" s="20">
        <f>SUM(E1:E65)</f>
        <v>0</v>
      </c>
    </row>
    <row r="67" spans="1:5" x14ac:dyDescent="0.35">
      <c r="C67" s="21" t="s">
        <v>27</v>
      </c>
      <c r="D67" s="1"/>
      <c r="E67" s="20">
        <f>C6</f>
        <v>0</v>
      </c>
    </row>
  </sheetData>
  <sheetProtection selectLockedCells="1"/>
  <mergeCells count="1">
    <mergeCell ref="A1:D1"/>
  </mergeCells>
  <phoneticPr fontId="13" type="noConversion"/>
  <dataValidations count="1">
    <dataValidation type="list" allowBlank="1" showInputMessage="1" showErrorMessage="1" sqref="D26 D36 D64 D33:D34 D43:D44 D50:D52 D55:D57" xr:uid="{00000000-0002-0000-0100-000000000000}">
      <formula1>"yes,no"</formula1>
    </dataValidation>
  </dataValidations>
  <pageMargins left="0.7" right="0.7" top="0.75" bottom="0.75" header="0.3" footer="0.3"/>
  <pageSetup paperSize="9" scale="6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Delivery Plan</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Lizzie Scott</dc:creator>
  <cp:lastModifiedBy>McCann, Jeannie</cp:lastModifiedBy>
  <cp:lastPrinted>2019-04-25T13:28:57Z</cp:lastPrinted>
  <dcterms:created xsi:type="dcterms:W3CDTF">2019-04-24T08:54:58Z</dcterms:created>
  <dcterms:modified xsi:type="dcterms:W3CDTF">2026-02-24T17:25:03Z</dcterms:modified>
</cp:coreProperties>
</file>